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reiltys.government.iomgov\root\FSA_Shared\Common\AMLCFT Annual Returns\31.12.2020 Returns\Return templates and guidance\"/>
    </mc:Choice>
  </mc:AlternateContent>
  <bookViews>
    <workbookView xWindow="0" yWindow="2880" windowWidth="17970" windowHeight="8205" tabRatio="653"/>
  </bookViews>
  <sheets>
    <sheet name="Control Sheet" sheetId="26" r:id="rId1"/>
    <sheet name="Firm information" sheetId="1" r:id="rId2"/>
    <sheet name="Simplified entry form" sheetId="36" r:id="rId3"/>
    <sheet name="Form C0" sheetId="5" r:id="rId4"/>
    <sheet name="Form CLS" sheetId="33" r:id="rId5"/>
    <sheet name="Form E" sheetId="17" r:id="rId6"/>
    <sheet name="Form F" sheetId="18" r:id="rId7"/>
    <sheet name="Form G" sheetId="37" r:id="rId8"/>
    <sheet name="Refs" sheetId="27" state="hidden" r:id="rId9"/>
  </sheets>
  <externalReferences>
    <externalReference r:id="rId10"/>
  </externalReferences>
  <definedNames>
    <definedName name="_xlnm._FilterDatabase" localSheetId="6" hidden="1">'Form F'!$E$47:$H$47</definedName>
    <definedName name="_xlnm._FilterDatabase" localSheetId="7" hidden="1">'Form G'!$E$35:$I$35</definedName>
    <definedName name="CONTROL">'Control Sheet'!$C$35</definedName>
    <definedName name="Enh">'Firm information'!$AD$32</definedName>
    <definedName name="FEnd">'Form F'!$C$312</definedName>
    <definedName name="Firm_Name">'Firm information'!$I$12</definedName>
    <definedName name="FormBSA">'Firm information'!#REF!</definedName>
    <definedName name="FormC0">'Firm information'!$Y$32</definedName>
    <definedName name="FormCLS">'Firm information'!$Z$32</definedName>
    <definedName name="FormE">'Firm information'!$AA$32</definedName>
    <definedName name="FormF">'Firm information'!$AB$32</definedName>
    <definedName name="FormG">'Firm information'!$AC$32</definedName>
    <definedName name="freq">Refs!$B$3:$B$10</definedName>
    <definedName name="freq1">Refs!$C$3:$C$7</definedName>
    <definedName name="freq2">Refs!$D$3:$D$7</definedName>
    <definedName name="freq3">Refs!$E$3:$E$6</definedName>
    <definedName name="freq4">Refs!$F$3:$F$5</definedName>
    <definedName name="GEnd">'Form G'!$C$301</definedName>
    <definedName name="Matters">'Form CLS'!$W$18</definedName>
    <definedName name="New">'Form C0'!$K$28</definedName>
    <definedName name="NewC2">'Form CLS'!$U$33</definedName>
    <definedName name="newcls">'Form CLS'!$U$38</definedName>
    <definedName name="_xlnm.Print_Area" localSheetId="0">'Control Sheet'!$A$1:$Q$61</definedName>
    <definedName name="_xlnm.Print_Area" localSheetId="1">'Firm information'!$A$1:$U$72</definedName>
    <definedName name="_xlnm.Print_Area" localSheetId="3">'Form C0'!$A$1:$AA$247</definedName>
    <definedName name="_xlnm.Print_Area" localSheetId="4">'Form CLS'!$A$1:$AG$223</definedName>
    <definedName name="_xlnm.Print_Area" localSheetId="5">'Form E'!$A$1:$Y$108</definedName>
    <definedName name="_xlnm.Print_Area" localSheetId="6">'Form F'!$A$1:$T$317</definedName>
    <definedName name="_xlnm.Print_Area" localSheetId="7">'Form G'!$A$1:$T$306</definedName>
    <definedName name="_xlnm.Print_Area" localSheetId="2">'Simplified entry form'!$A$1:$AB$115</definedName>
    <definedName name="Reporting_Period_End_Date">'Firm information'!$I$19</definedName>
    <definedName name="SACompletion">#REF!</definedName>
    <definedName name="SEF">'Firm information'!$X$32</definedName>
    <definedName name="Total">'Form C0'!$K$15</definedName>
    <definedName name="Z_00B830FA_6284_458C_9475_AEF38805FF18_.wvu.Cols" localSheetId="1" hidden="1">'Firm information'!$Y:$Y</definedName>
    <definedName name="Z_00B830FA_6284_458C_9475_AEF38805FF18_.wvu.PrintArea" localSheetId="1" hidden="1">'Firm information'!$A$3:$U$72</definedName>
    <definedName name="Z_00B830FA_6284_458C_9475_AEF38805FF18_.wvu.PrintArea" localSheetId="3" hidden="1">'Form C0'!$A$3:$Y$257</definedName>
    <definedName name="Z_00B830FA_6284_458C_9475_AEF38805FF18_.wvu.PrintArea" localSheetId="4" hidden="1">'Form CLS'!$A$3:$AQ$223</definedName>
    <definedName name="Z_00B830FA_6284_458C_9475_AEF38805FF18_.wvu.PrintArea" localSheetId="5" hidden="1">'Form E'!$A$3:$Y$108</definedName>
    <definedName name="Z_00B830FA_6284_458C_9475_AEF38805FF18_.wvu.PrintArea" localSheetId="6" hidden="1">'Form F'!$A$3:$T$75</definedName>
    <definedName name="Z_00B830FA_6284_458C_9475_AEF38805FF18_.wvu.PrintArea" localSheetId="7" hidden="1">'Form G'!$A$3:$T$64</definedName>
    <definedName name="Z_00B830FA_6284_458C_9475_AEF38805FF18_.wvu.PrintArea" localSheetId="2" hidden="1">'Simplified entry form'!$A$3:$AB$150</definedName>
    <definedName name="Z_ED25EFEB_FAA9_48EB_A433_F56600AA8F8A_.wvu.Cols" localSheetId="1" hidden="1">'Firm information'!$Y:$Y</definedName>
    <definedName name="Z_ED25EFEB_FAA9_48EB_A433_F56600AA8F8A_.wvu.PrintArea" localSheetId="1" hidden="1">'Firm information'!$A$3:$U$72</definedName>
    <definedName name="Z_ED25EFEB_FAA9_48EB_A433_F56600AA8F8A_.wvu.PrintArea" localSheetId="3" hidden="1">'Form C0'!$A$3:$Y$257</definedName>
    <definedName name="Z_ED25EFEB_FAA9_48EB_A433_F56600AA8F8A_.wvu.PrintArea" localSheetId="4" hidden="1">'Form CLS'!$A$3:$AQ$223</definedName>
    <definedName name="Z_ED25EFEB_FAA9_48EB_A433_F56600AA8F8A_.wvu.PrintArea" localSheetId="5" hidden="1">'Form E'!$A$3:$Y$108</definedName>
    <definedName name="Z_ED25EFEB_FAA9_48EB_A433_F56600AA8F8A_.wvu.PrintArea" localSheetId="6" hidden="1">'Form F'!$A$3:$T$75</definedName>
    <definedName name="Z_ED25EFEB_FAA9_48EB_A433_F56600AA8F8A_.wvu.PrintArea" localSheetId="7" hidden="1">'Form G'!$A$3:$T$64</definedName>
    <definedName name="Z_ED25EFEB_FAA9_48EB_A433_F56600AA8F8A_.wvu.PrintArea" localSheetId="2" hidden="1">'Simplified entry form'!$A$3:$AB$150</definedName>
  </definedNames>
  <calcPr calcId="162913"/>
  <customWorkbookViews>
    <customWorkbookView name="Signorio-Hooper, Francesca - Personal View" guid="{00B830FA-6284-458C-9475-AEF38805FF18}" mergeInterval="0" personalView="1" maximized="1" xWindow="-8" yWindow="-8" windowWidth="1936" windowHeight="1056" activeSheetId="22"/>
    <customWorkbookView name="fscopken - Personal View" guid="{ED25EFEB-FAA9-48EB-A433-F56600AA8F8A}" mergeInterval="0" personalView="1" maximized="1" xWindow="-8" yWindow="-8" windowWidth="1696" windowHeight="1026" activeSheetId="2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8" l="1"/>
  <c r="C202" i="33"/>
  <c r="C201" i="33"/>
  <c r="C226" i="5"/>
  <c r="C225" i="5"/>
  <c r="C190" i="5"/>
  <c r="C34" i="17" l="1"/>
  <c r="K76" i="5" l="1"/>
  <c r="C28" i="1"/>
  <c r="I266" i="37" l="1"/>
  <c r="C76" i="17"/>
  <c r="C69" i="17"/>
  <c r="W76" i="17"/>
  <c r="C12" i="36"/>
  <c r="C12" i="18" l="1"/>
  <c r="Y40" i="5" l="1"/>
  <c r="C42" i="5"/>
  <c r="K55" i="5"/>
  <c r="M55" i="5" s="1"/>
  <c r="Y55" i="5" s="1"/>
  <c r="Y58" i="5"/>
  <c r="C63" i="5"/>
  <c r="M76" i="5"/>
  <c r="AD37" i="1"/>
  <c r="AD36" i="1"/>
  <c r="AD46" i="1"/>
  <c r="AD38" i="1"/>
  <c r="Y42" i="5" l="1"/>
  <c r="AD32" i="1"/>
  <c r="C183" i="5" s="1"/>
  <c r="Y222" i="5" l="1"/>
  <c r="Y172" i="5"/>
  <c r="Y168" i="5"/>
  <c r="Y148" i="5"/>
  <c r="Y141" i="5"/>
  <c r="Y133" i="5"/>
  <c r="Y190" i="5"/>
  <c r="Y176" i="5"/>
  <c r="Y170" i="5"/>
  <c r="Y166" i="5"/>
  <c r="Y154" i="5"/>
  <c r="Y143" i="5"/>
  <c r="Y136" i="5"/>
  <c r="Y131" i="5"/>
  <c r="Y183" i="5"/>
  <c r="C157" i="5"/>
  <c r="Y124" i="5"/>
  <c r="Y79" i="5"/>
  <c r="C61" i="5"/>
  <c r="Y157" i="5"/>
  <c r="C124" i="5"/>
  <c r="Y76" i="5"/>
  <c r="Y61" i="5"/>
  <c r="AE145" i="33"/>
  <c r="K44" i="1"/>
  <c r="Y63" i="5" l="1"/>
  <c r="Y126" i="5"/>
  <c r="C139" i="33"/>
  <c r="AE198" i="33"/>
  <c r="AE193" i="33"/>
  <c r="AE190" i="33"/>
  <c r="AE187" i="33"/>
  <c r="AE185" i="33"/>
  <c r="AE183" i="33"/>
  <c r="AE180" i="33"/>
  <c r="AE178" i="33"/>
  <c r="AE176" i="33"/>
  <c r="AE174" i="33"/>
  <c r="AE160" i="33"/>
  <c r="AE153" i="33"/>
  <c r="AE149" i="33"/>
  <c r="W149" i="33"/>
  <c r="AE147" i="33"/>
  <c r="W147" i="33"/>
  <c r="W145" i="33"/>
  <c r="AE143" i="33"/>
  <c r="W143" i="33"/>
  <c r="AE134" i="33"/>
  <c r="AE131" i="33"/>
  <c r="K127" i="33"/>
  <c r="AE125" i="33"/>
  <c r="AE120" i="33"/>
  <c r="AE118" i="33"/>
  <c r="AE113" i="33"/>
  <c r="AE110" i="33"/>
  <c r="AE108" i="33"/>
  <c r="AE101" i="33"/>
  <c r="AE98" i="33"/>
  <c r="K95" i="33"/>
  <c r="AE80" i="33"/>
  <c r="K74" i="33"/>
  <c r="Y121" i="5"/>
  <c r="Y103" i="5"/>
  <c r="S56" i="33"/>
  <c r="Q56" i="33"/>
  <c r="O56" i="33"/>
  <c r="M56" i="33"/>
  <c r="K56" i="33"/>
  <c r="W38" i="33"/>
  <c r="AE27" i="33"/>
  <c r="AE10" i="33"/>
  <c r="AE30" i="33"/>
  <c r="AE41" i="33"/>
  <c r="AE38" i="33"/>
  <c r="U38" i="33"/>
  <c r="U50" i="33"/>
  <c r="U52" i="33"/>
  <c r="U54" i="33"/>
  <c r="AE60" i="33"/>
  <c r="C65" i="33" l="1"/>
  <c r="C166" i="33"/>
  <c r="AE166" i="33"/>
  <c r="AE162" i="33" s="1"/>
  <c r="Y162" i="33" s="1"/>
  <c r="C156" i="33"/>
  <c r="M95" i="33"/>
  <c r="AE95" i="33" s="1"/>
  <c r="AE82" i="33" s="1"/>
  <c r="AE103" i="33"/>
  <c r="C82" i="33"/>
  <c r="C103" i="33"/>
  <c r="C136" i="33"/>
  <c r="M74" i="33"/>
  <c r="AE74" i="33" s="1"/>
  <c r="U56" i="33"/>
  <c r="W56" i="33" s="1"/>
  <c r="AE56" i="33" s="1"/>
  <c r="C46" i="33"/>
  <c r="C157" i="33"/>
  <c r="AE32" i="33"/>
  <c r="AE46" i="33"/>
  <c r="AE136" i="33" l="1"/>
  <c r="Z38" i="1"/>
  <c r="X37" i="1"/>
  <c r="Y37" i="1"/>
  <c r="AA37" i="1"/>
  <c r="AB37" i="1"/>
  <c r="AC37" i="1"/>
  <c r="X38" i="1"/>
  <c r="AA38" i="1"/>
  <c r="AB38" i="1"/>
  <c r="AC38" i="1"/>
  <c r="X39" i="1"/>
  <c r="Y39" i="1"/>
  <c r="AA39" i="1"/>
  <c r="AB39" i="1"/>
  <c r="AC39" i="1"/>
  <c r="X40" i="1"/>
  <c r="Y40" i="1"/>
  <c r="AA40" i="1"/>
  <c r="AB40" i="1"/>
  <c r="AC40" i="1"/>
  <c r="X41" i="1"/>
  <c r="Y41" i="1"/>
  <c r="AA41" i="1"/>
  <c r="AB41" i="1"/>
  <c r="AC41" i="1"/>
  <c r="X42" i="1"/>
  <c r="Y42" i="1"/>
  <c r="AA42" i="1"/>
  <c r="AB42" i="1"/>
  <c r="AC42" i="1"/>
  <c r="X43" i="1"/>
  <c r="Y43" i="1"/>
  <c r="AA43" i="1"/>
  <c r="AB43" i="1"/>
  <c r="AC43" i="1"/>
  <c r="X45" i="1"/>
  <c r="Y45" i="1"/>
  <c r="AA45" i="1"/>
  <c r="AB45" i="1"/>
  <c r="AC45" i="1"/>
  <c r="X46" i="1"/>
  <c r="Y46" i="1"/>
  <c r="AA46" i="1"/>
  <c r="AB46" i="1"/>
  <c r="AC46" i="1"/>
  <c r="X35" i="1"/>
  <c r="Y35" i="1"/>
  <c r="AA35" i="1"/>
  <c r="AB35" i="1"/>
  <c r="AC35" i="1"/>
  <c r="AC36" i="1"/>
  <c r="AB36" i="1"/>
  <c r="AA36" i="1"/>
  <c r="Y36" i="1"/>
  <c r="X36" i="1"/>
  <c r="O150" i="5" l="1"/>
  <c r="M28" i="5" l="1"/>
  <c r="M15" i="5"/>
  <c r="R10" i="18"/>
  <c r="C12" i="37"/>
  <c r="I41" i="37"/>
  <c r="I42" i="37"/>
  <c r="I43" i="37"/>
  <c r="I44" i="37"/>
  <c r="I45" i="37"/>
  <c r="I46" i="37"/>
  <c r="I47" i="37"/>
  <c r="I48" i="37"/>
  <c r="I49" i="37"/>
  <c r="I50" i="37"/>
  <c r="I51" i="37"/>
  <c r="I52" i="37"/>
  <c r="I53" i="37"/>
  <c r="I54" i="37"/>
  <c r="I55" i="37"/>
  <c r="I56" i="37"/>
  <c r="I57" i="37"/>
  <c r="I58" i="37"/>
  <c r="I59" i="37"/>
  <c r="I60" i="37"/>
  <c r="I61" i="37"/>
  <c r="I62" i="37"/>
  <c r="I63" i="37"/>
  <c r="I64" i="37"/>
  <c r="I65" i="37"/>
  <c r="I66" i="37"/>
  <c r="I67" i="37"/>
  <c r="I68" i="37"/>
  <c r="I69" i="37"/>
  <c r="I70" i="37"/>
  <c r="I71" i="37"/>
  <c r="I72" i="37"/>
  <c r="I73" i="37"/>
  <c r="I74" i="37"/>
  <c r="I75" i="37"/>
  <c r="I76" i="37"/>
  <c r="I77" i="37"/>
  <c r="I78" i="37"/>
  <c r="I79" i="37"/>
  <c r="I80" i="37"/>
  <c r="I81" i="37"/>
  <c r="I82" i="37"/>
  <c r="I83" i="37"/>
  <c r="I84" i="37"/>
  <c r="I85" i="37"/>
  <c r="I86" i="37"/>
  <c r="I87" i="37"/>
  <c r="I88" i="37"/>
  <c r="I89" i="37"/>
  <c r="I90" i="37"/>
  <c r="I91" i="37"/>
  <c r="I92" i="37"/>
  <c r="I93" i="37"/>
  <c r="I94" i="37"/>
  <c r="I95" i="37"/>
  <c r="I96" i="37"/>
  <c r="I97" i="37"/>
  <c r="I98" i="37"/>
  <c r="I99" i="37"/>
  <c r="I100" i="37"/>
  <c r="I101" i="37"/>
  <c r="I102" i="37"/>
  <c r="I103" i="37"/>
  <c r="I104" i="37"/>
  <c r="I105" i="37"/>
  <c r="I106" i="37"/>
  <c r="I107" i="37"/>
  <c r="I108" i="37"/>
  <c r="I109" i="37"/>
  <c r="I110" i="37"/>
  <c r="I111" i="37"/>
  <c r="I112" i="37"/>
  <c r="I113" i="37"/>
  <c r="I114" i="37"/>
  <c r="I115" i="37"/>
  <c r="I116" i="37"/>
  <c r="I117" i="37"/>
  <c r="I118" i="37"/>
  <c r="I119" i="37"/>
  <c r="I120" i="37"/>
  <c r="I121" i="37"/>
  <c r="I122" i="37"/>
  <c r="I123" i="37"/>
  <c r="I124" i="37"/>
  <c r="I125" i="37"/>
  <c r="I126" i="37"/>
  <c r="I127" i="37"/>
  <c r="I128" i="37"/>
  <c r="I129" i="37"/>
  <c r="I130" i="37"/>
  <c r="I131" i="37"/>
  <c r="I132" i="37"/>
  <c r="I133" i="37"/>
  <c r="I134" i="37"/>
  <c r="I135" i="37"/>
  <c r="I136" i="37"/>
  <c r="I137" i="37"/>
  <c r="I138" i="37"/>
  <c r="I139" i="37"/>
  <c r="I140" i="37"/>
  <c r="I141" i="37"/>
  <c r="I142" i="37"/>
  <c r="I143" i="37"/>
  <c r="I144" i="37"/>
  <c r="I145" i="37"/>
  <c r="I146" i="37"/>
  <c r="I147" i="37"/>
  <c r="I148" i="37"/>
  <c r="I149" i="37"/>
  <c r="I150" i="37"/>
  <c r="I151" i="37"/>
  <c r="I152" i="37"/>
  <c r="I153" i="37"/>
  <c r="I154" i="37"/>
  <c r="I155" i="37"/>
  <c r="I156" i="37"/>
  <c r="I157" i="37"/>
  <c r="I158" i="37"/>
  <c r="I159" i="37"/>
  <c r="I160" i="37"/>
  <c r="I161" i="37"/>
  <c r="I162" i="37"/>
  <c r="I163" i="37"/>
  <c r="I164" i="37"/>
  <c r="I165" i="37"/>
  <c r="I166" i="37"/>
  <c r="I167" i="37"/>
  <c r="I168" i="37"/>
  <c r="I169" i="37"/>
  <c r="I170" i="37"/>
  <c r="I171" i="37"/>
  <c r="I172" i="37"/>
  <c r="I173" i="37"/>
  <c r="I174" i="37"/>
  <c r="I175" i="37"/>
  <c r="I176" i="37"/>
  <c r="I177" i="37"/>
  <c r="I178" i="37"/>
  <c r="I179" i="37"/>
  <c r="I180" i="37"/>
  <c r="I181" i="37"/>
  <c r="I182" i="37"/>
  <c r="I183" i="37"/>
  <c r="I184" i="37"/>
  <c r="I185" i="37"/>
  <c r="I186" i="37"/>
  <c r="I187" i="37"/>
  <c r="I188" i="37"/>
  <c r="I189" i="37"/>
  <c r="I190" i="37"/>
  <c r="I191" i="37"/>
  <c r="I192" i="37"/>
  <c r="I193" i="37"/>
  <c r="I194" i="37"/>
  <c r="I195" i="37"/>
  <c r="I196" i="37"/>
  <c r="I197" i="37"/>
  <c r="I198" i="37"/>
  <c r="I199" i="37"/>
  <c r="I200" i="37"/>
  <c r="I201" i="37"/>
  <c r="I202" i="37"/>
  <c r="I203" i="37"/>
  <c r="I204" i="37"/>
  <c r="I205" i="37"/>
  <c r="I206" i="37"/>
  <c r="I207" i="37"/>
  <c r="I208" i="37"/>
  <c r="I209" i="37"/>
  <c r="I210" i="37"/>
  <c r="I211" i="37"/>
  <c r="I212" i="37"/>
  <c r="I213" i="37"/>
  <c r="I214" i="37"/>
  <c r="I215" i="37"/>
  <c r="I216" i="37"/>
  <c r="I217" i="37"/>
  <c r="I218" i="37"/>
  <c r="I219" i="37"/>
  <c r="I220" i="37"/>
  <c r="I221" i="37"/>
  <c r="I222" i="37"/>
  <c r="I223" i="37"/>
  <c r="I224" i="37"/>
  <c r="I225" i="37"/>
  <c r="I226" i="37"/>
  <c r="I227" i="37"/>
  <c r="I228" i="37"/>
  <c r="I229" i="37"/>
  <c r="I230" i="37"/>
  <c r="I231" i="37"/>
  <c r="I232" i="37"/>
  <c r="I233" i="37"/>
  <c r="I234" i="37"/>
  <c r="I235" i="37"/>
  <c r="I236" i="37"/>
  <c r="I237" i="37"/>
  <c r="I238" i="37"/>
  <c r="I239" i="37"/>
  <c r="I240" i="37"/>
  <c r="I241" i="37"/>
  <c r="I242" i="37"/>
  <c r="I243" i="37"/>
  <c r="I244" i="37"/>
  <c r="I245" i="37"/>
  <c r="I246" i="37"/>
  <c r="I247" i="37"/>
  <c r="I248" i="37"/>
  <c r="I249" i="37"/>
  <c r="I250" i="37"/>
  <c r="I251" i="37"/>
  <c r="I252" i="37"/>
  <c r="I253" i="37"/>
  <c r="I254" i="37"/>
  <c r="I255" i="37"/>
  <c r="I256" i="37"/>
  <c r="I257" i="37"/>
  <c r="I258" i="37"/>
  <c r="I259" i="37"/>
  <c r="I260" i="37"/>
  <c r="I261" i="37"/>
  <c r="I262" i="37"/>
  <c r="I263" i="37"/>
  <c r="I264" i="37"/>
  <c r="I265" i="37"/>
  <c r="I267" i="37"/>
  <c r="I268" i="37"/>
  <c r="I269" i="37"/>
  <c r="I270" i="37"/>
  <c r="I271" i="37"/>
  <c r="I272" i="37"/>
  <c r="I273" i="37"/>
  <c r="I274" i="37"/>
  <c r="I275" i="37"/>
  <c r="I276" i="37"/>
  <c r="I277" i="37"/>
  <c r="I278" i="37"/>
  <c r="I279" i="37"/>
  <c r="I280" i="37"/>
  <c r="I281" i="37"/>
  <c r="I282" i="37"/>
  <c r="I283" i="37"/>
  <c r="I284" i="37"/>
  <c r="I285" i="37"/>
  <c r="I38" i="37"/>
  <c r="I39" i="37"/>
  <c r="I40" i="37"/>
  <c r="I37" i="37"/>
  <c r="R28" i="37"/>
  <c r="R10" i="37"/>
  <c r="S2" i="37"/>
  <c r="B2" i="37"/>
  <c r="A1" i="37"/>
  <c r="C37" i="18"/>
  <c r="R35" i="18"/>
  <c r="C78" i="17"/>
  <c r="W59" i="17"/>
  <c r="C61" i="17"/>
  <c r="W50" i="17"/>
  <c r="W46" i="17" s="1"/>
  <c r="C46" i="17"/>
  <c r="W44" i="17"/>
  <c r="W32" i="17"/>
  <c r="C20" i="17"/>
  <c r="W18" i="17"/>
  <c r="M14" i="17"/>
  <c r="W14" i="17"/>
  <c r="J45" i="18"/>
  <c r="R32" i="18"/>
  <c r="R29" i="18"/>
  <c r="C105" i="5"/>
  <c r="S1" i="37" l="1"/>
  <c r="C303" i="37"/>
  <c r="D23" i="37"/>
  <c r="C20" i="37"/>
  <c r="N23" i="37"/>
  <c r="R23" i="37" s="1"/>
  <c r="R12" i="37" s="1"/>
  <c r="I303" i="37" s="1"/>
  <c r="C126" i="5" l="1"/>
  <c r="K150" i="5"/>
  <c r="W168" i="5"/>
  <c r="C159" i="5"/>
  <c r="C84" i="5"/>
  <c r="Y100" i="5" l="1"/>
  <c r="K118" i="5"/>
  <c r="Y37" i="5"/>
  <c r="Y34" i="5"/>
  <c r="Y32" i="5"/>
  <c r="Y30" i="5"/>
  <c r="Y28" i="5"/>
  <c r="Y20" i="5"/>
  <c r="Y17" i="5"/>
  <c r="Y15" i="5"/>
  <c r="Y25" i="5" l="1"/>
  <c r="M118" i="5"/>
  <c r="Y118" i="5" s="1"/>
  <c r="Y105" i="5" s="1"/>
  <c r="Y12" i="5"/>
  <c r="Z86" i="36" l="1"/>
  <c r="Z84" i="36"/>
  <c r="Z79" i="36"/>
  <c r="Z81" i="36" l="1"/>
  <c r="Z29" i="36"/>
  <c r="C29" i="36"/>
  <c r="Z26" i="36"/>
  <c r="Z75" i="36" l="1"/>
  <c r="Z73" i="36"/>
  <c r="Z71" i="36"/>
  <c r="Z69" i="36"/>
  <c r="Z67" i="36"/>
  <c r="Z65" i="36"/>
  <c r="Z63" i="36"/>
  <c r="Z61" i="36"/>
  <c r="Z59" i="36"/>
  <c r="Z57" i="36"/>
  <c r="Z21" i="36"/>
  <c r="Z19" i="36"/>
  <c r="Z55" i="36"/>
  <c r="Z12" i="36" l="1"/>
  <c r="Z51" i="36"/>
  <c r="AA47" i="1" l="1"/>
  <c r="X47" i="1"/>
  <c r="X32" i="1" s="1"/>
  <c r="Z32" i="1"/>
  <c r="N49" i="26" s="1"/>
  <c r="E49" i="26" l="1"/>
  <c r="Y32" i="1"/>
  <c r="N46" i="26" s="1"/>
  <c r="E46" i="26" s="1"/>
  <c r="AB32" i="1"/>
  <c r="N55" i="26" s="1"/>
  <c r="E55" i="26" s="1"/>
  <c r="AA32" i="1"/>
  <c r="N52" i="26" s="1"/>
  <c r="E52" i="26" s="1"/>
  <c r="AC32" i="1"/>
  <c r="N58" i="26" l="1"/>
  <c r="E58" i="26" s="1"/>
  <c r="N43" i="26"/>
  <c r="E43" i="26" s="1"/>
  <c r="Z49" i="36"/>
  <c r="C46" i="36"/>
  <c r="E45" i="36"/>
  <c r="C45" i="36"/>
  <c r="E44" i="36"/>
  <c r="C44" i="36"/>
  <c r="Z33" i="36"/>
  <c r="J23" i="36"/>
  <c r="Z10" i="36"/>
  <c r="S2" i="36"/>
  <c r="A2" i="36"/>
  <c r="A1" i="36"/>
  <c r="C112" i="36" s="1"/>
  <c r="B2" i="1"/>
  <c r="Z35" i="36" l="1"/>
  <c r="Z1" i="36"/>
  <c r="C43" i="26"/>
  <c r="L112" i="36" l="1"/>
  <c r="Z4" i="36" s="1"/>
  <c r="O43" i="26" s="1"/>
  <c r="AE77" i="33"/>
  <c r="AE20" i="33"/>
  <c r="AE24" i="33"/>
  <c r="AE22" i="33"/>
  <c r="AE18" i="33"/>
  <c r="AE65" i="33" l="1"/>
  <c r="AE12" i="33"/>
  <c r="M220" i="33" l="1"/>
  <c r="AE5" i="33" s="1"/>
  <c r="AF2" i="33"/>
  <c r="B2" i="33"/>
  <c r="A1" i="33"/>
  <c r="C220" i="33" s="1"/>
  <c r="W24" i="33"/>
  <c r="W22" i="33"/>
  <c r="W18" i="33"/>
  <c r="C32" i="33" s="1"/>
  <c r="O49" i="26" l="1"/>
  <c r="H22" i="18" s="1"/>
  <c r="AE220" i="33"/>
  <c r="AF1" i="33"/>
  <c r="Y214" i="5"/>
  <c r="Y211" i="5"/>
  <c r="Y209" i="5"/>
  <c r="Y207" i="5"/>
  <c r="Y204" i="5"/>
  <c r="Y202" i="5"/>
  <c r="Y200" i="5"/>
  <c r="Y198" i="5"/>
  <c r="Y217" i="5"/>
  <c r="Y188" i="5" l="1"/>
  <c r="S188" i="5" s="1"/>
  <c r="R40" i="18"/>
  <c r="S2" i="18" l="1"/>
  <c r="B2" i="18"/>
  <c r="A1" i="18"/>
  <c r="C314" i="18" s="1"/>
  <c r="W84" i="17"/>
  <c r="W82" i="17"/>
  <c r="W69" i="17"/>
  <c r="W67" i="17"/>
  <c r="W65" i="17"/>
  <c r="W28" i="17"/>
  <c r="W40" i="17"/>
  <c r="W38" i="17"/>
  <c r="W26" i="17"/>
  <c r="W24" i="17"/>
  <c r="W87" i="17"/>
  <c r="W73" i="17"/>
  <c r="W78" i="17" l="1"/>
  <c r="W61" i="17"/>
  <c r="W20" i="17"/>
  <c r="W34" i="17"/>
  <c r="S1" i="18"/>
  <c r="M105" i="17" l="1"/>
  <c r="X2" i="17"/>
  <c r="B2" i="17"/>
  <c r="A1" i="17"/>
  <c r="C105" i="17" s="1"/>
  <c r="X1" i="17" l="1"/>
  <c r="B2" i="5" l="1"/>
  <c r="C28" i="5" l="1"/>
  <c r="C32" i="5"/>
  <c r="C15" i="5" l="1"/>
  <c r="C17" i="5"/>
  <c r="W172" i="5"/>
  <c r="W170" i="5"/>
  <c r="W166" i="5"/>
  <c r="C162" i="5"/>
  <c r="C179" i="5" l="1"/>
  <c r="C180" i="5"/>
  <c r="K97" i="5"/>
  <c r="M97" i="5" s="1"/>
  <c r="Y82" i="5"/>
  <c r="C34" i="5"/>
  <c r="Y10" i="5"/>
  <c r="C30" i="5"/>
  <c r="Y23" i="5"/>
  <c r="Y159" i="5" l="1"/>
  <c r="Y97" i="5"/>
  <c r="Y84" i="5" s="1"/>
  <c r="Z2" i="5"/>
  <c r="A1" i="5"/>
  <c r="C244" i="5" s="1"/>
  <c r="M244" i="5" l="1"/>
  <c r="Z1" i="5"/>
  <c r="C46" i="26"/>
  <c r="R22" i="18" l="1"/>
  <c r="Y5" i="5"/>
  <c r="O46" i="26" s="1"/>
  <c r="H19" i="18" s="1"/>
  <c r="R19" i="18" l="1"/>
  <c r="R5" i="37"/>
  <c r="O58" i="26" l="1"/>
  <c r="R303" i="37"/>
  <c r="S12" i="1" l="1"/>
  <c r="S25" i="1"/>
  <c r="S23" i="1"/>
  <c r="S21" i="1"/>
  <c r="S19" i="1"/>
  <c r="S17" i="1"/>
  <c r="C50" i="1" l="1"/>
  <c r="S32" i="1" s="1"/>
  <c r="S28" i="1"/>
  <c r="K68" i="1" l="1"/>
  <c r="I2" i="26"/>
  <c r="T2" i="1"/>
  <c r="A1" i="1" l="1"/>
  <c r="C40" i="26" s="1"/>
  <c r="S5" i="1" l="1"/>
  <c r="O40" i="26" s="1"/>
  <c r="C68" i="1"/>
  <c r="A2" i="26"/>
  <c r="A1" i="26"/>
  <c r="C37" i="26" s="1"/>
  <c r="Q38" i="17" l="1"/>
  <c r="Q40" i="17"/>
  <c r="U245" i="17" l="1"/>
  <c r="O26" i="17"/>
  <c r="O24" i="17"/>
  <c r="L45" i="18" l="1"/>
  <c r="R45" i="18" s="1"/>
  <c r="N45" i="18" l="1"/>
  <c r="R37" i="18" l="1"/>
  <c r="H25" i="18" l="1"/>
  <c r="R12" i="18"/>
  <c r="I314" i="18" l="1"/>
  <c r="R5" i="18" s="1"/>
  <c r="W5" i="17"/>
  <c r="O55" i="26" l="1"/>
  <c r="R314" i="18"/>
  <c r="O52" i="26"/>
  <c r="W105" i="17"/>
  <c r="O37" i="26" l="1"/>
  <c r="F8" i="26" s="1"/>
  <c r="O6" i="26" l="1"/>
</calcChain>
</file>

<file path=xl/comments1.xml><?xml version="1.0" encoding="utf-8"?>
<comments xmlns="http://schemas.openxmlformats.org/spreadsheetml/2006/main">
  <authors>
    <author>FSA</author>
  </authors>
  <commentList>
    <comment ref="H12" authorId="0" shapeId="0">
      <text>
        <r>
          <rPr>
            <b/>
            <sz val="9"/>
            <color indexed="81"/>
            <rFont val="Tahoma"/>
            <family val="2"/>
          </rPr>
          <t>FSA:</t>
        </r>
        <r>
          <rPr>
            <sz val="9"/>
            <color indexed="81"/>
            <rFont val="Tahoma"/>
            <family val="2"/>
          </rPr>
          <t xml:space="preserve">
Click in this cell to reveal additional information</t>
        </r>
      </text>
    </comment>
  </commentList>
</comments>
</file>

<file path=xl/sharedStrings.xml><?xml version="1.0" encoding="utf-8"?>
<sst xmlns="http://schemas.openxmlformats.org/spreadsheetml/2006/main" count="2148" uniqueCount="1068">
  <si>
    <t>Please indicate all those that apply</t>
  </si>
  <si>
    <t>Total</t>
  </si>
  <si>
    <t>No.</t>
  </si>
  <si>
    <t>Suspicious activity reports, etc.</t>
  </si>
  <si>
    <t>ML SARs</t>
  </si>
  <si>
    <t>TF SARs</t>
  </si>
  <si>
    <t>ML enquiries</t>
  </si>
  <si>
    <t>TF enquiries</t>
  </si>
  <si>
    <t>GBP</t>
  </si>
  <si>
    <t>Blocked or frozen accounts for any other purpose (eg. gone away)</t>
  </si>
  <si>
    <t>Number of individuals</t>
  </si>
  <si>
    <t>Residency of customers</t>
  </si>
  <si>
    <t>Form E</t>
  </si>
  <si>
    <t>Understanding the customer base</t>
  </si>
  <si>
    <t>Usual</t>
  </si>
  <si>
    <t>By exception</t>
  </si>
  <si>
    <t>Never</t>
  </si>
  <si>
    <t>Unknown</t>
  </si>
  <si>
    <t>Cash</t>
  </si>
  <si>
    <t>Cheque</t>
  </si>
  <si>
    <t>Bankers draft</t>
  </si>
  <si>
    <t>Travellers cheque</t>
  </si>
  <si>
    <t>Debit card</t>
  </si>
  <si>
    <t>Credit card</t>
  </si>
  <si>
    <t>Prepaid card</t>
  </si>
  <si>
    <t>Daily</t>
  </si>
  <si>
    <t>Weekly</t>
  </si>
  <si>
    <t>Monthly</t>
  </si>
  <si>
    <t>Quarterly</t>
  </si>
  <si>
    <t>Bi-annually</t>
  </si>
  <si>
    <t>Annually</t>
  </si>
  <si>
    <t>Ad hoc</t>
  </si>
  <si>
    <t>Corporate / Trusts managed by IOM TCSPs</t>
  </si>
  <si>
    <t>Other corporate and trust customers</t>
  </si>
  <si>
    <t>Incoming</t>
  </si>
  <si>
    <t>Outgoing</t>
  </si>
  <si>
    <t>Every three years or more</t>
  </si>
  <si>
    <t>At trigger events only</t>
  </si>
  <si>
    <t>More than once a year</t>
  </si>
  <si>
    <t>Once a year</t>
  </si>
  <si>
    <t>At least once every three years</t>
  </si>
  <si>
    <t>Non face to face customer relationship</t>
  </si>
  <si>
    <t>Trigger only</t>
  </si>
  <si>
    <t>&lt; 3 years</t>
  </si>
  <si>
    <t>&lt; 1 year</t>
  </si>
  <si>
    <t>&gt; annually</t>
  </si>
  <si>
    <t>Form F</t>
  </si>
  <si>
    <t>Form G</t>
  </si>
  <si>
    <t>Original certified copies of verification of identity documentation is retained by the firm</t>
  </si>
  <si>
    <t>Certified copies of certified copies of verification of identity documentation is retained by the firm</t>
  </si>
  <si>
    <t>Other enquires or reason not known</t>
  </si>
  <si>
    <t>In relation to the regulated activities or designated business please confirm the methods for incoming / outgoing funds which you accept / employ and their frequency</t>
  </si>
  <si>
    <t>Constant</t>
  </si>
  <si>
    <t xml:space="preserve">Natural persons </t>
  </si>
  <si>
    <t>a) Risk of ML/FT assessed as higher risk</t>
  </si>
  <si>
    <t>c) Risk of ML/FT assessed as lower risk</t>
  </si>
  <si>
    <t>b) Risk of ML/FT assessed as standard risk</t>
  </si>
  <si>
    <t>Relevant Form C</t>
  </si>
  <si>
    <t>Form C0</t>
  </si>
  <si>
    <t>Form CLS</t>
  </si>
  <si>
    <t xml:space="preserve">No reliance placed on third parties </t>
  </si>
  <si>
    <t>No verification - other simplified due diligence concession taken (other than EI)</t>
  </si>
  <si>
    <t>No reliance - other concessions not requiring verification utilised</t>
  </si>
  <si>
    <t>Number of customers</t>
  </si>
  <si>
    <t>No verification of identity is retained as reliance is placed on the eligible introducer to verify the identity</t>
  </si>
  <si>
    <t>PayPal or similar</t>
  </si>
  <si>
    <t xml:space="preserve">Reliance placed on third parties </t>
  </si>
  <si>
    <t>Blocked or frozen accounts for AML/CFT purposes - subject to consent including restraint orders etc.</t>
  </si>
  <si>
    <t>Number of accounts</t>
  </si>
  <si>
    <t>Aggregate Value of assets</t>
  </si>
  <si>
    <t>English short name</t>
  </si>
  <si>
    <t>Alpha-2</t>
  </si>
  <si>
    <t>Alpha-3</t>
  </si>
  <si>
    <t>Numeric</t>
  </si>
  <si>
    <t>Afghanistan</t>
  </si>
  <si>
    <t>AF</t>
  </si>
  <si>
    <t>AFG</t>
  </si>
  <si>
    <t>Åland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</si>
  <si>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</si>
  <si>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</si>
  <si>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</si>
  <si>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</si>
  <si>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</si>
  <si>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</si>
  <si>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</si>
  <si>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</si>
  <si>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</si>
  <si>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</si>
  <si>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</si>
  <si>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</si>
  <si>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</si>
  <si>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</si>
  <si>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</si>
  <si>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</si>
  <si>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</si>
  <si>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</si>
  <si>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</si>
  <si>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</si>
  <si>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Antarctica</t>
  </si>
  <si>
    <t>AQ</t>
  </si>
  <si>
    <t>ATA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</si>
  <si>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</si>
  <si>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</si>
  <si>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</si>
  <si>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</si>
  <si>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</si>
  <si>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</si>
  <si>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</si>
  <si>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</si>
  <si>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</si>
  <si>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</si>
  <si>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</si>
  <si>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</si>
  <si>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</si>
  <si>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</si>
  <si>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</si>
  <si>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</si>
  <si>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</si>
  <si>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</si>
  <si>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</si>
  <si>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</si>
  <si>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</si>
  <si>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 (the)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</si>
  <si>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</si>
  <si>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</si>
  <si>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</si>
  <si>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</si>
  <si>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</si>
  <si>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</si>
  <si>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</si>
  <si>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</si>
  <si>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</si>
  <si>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</si>
  <si>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</si>
  <si>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</si>
  <si>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</si>
  <si>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</si>
  <si>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</si>
  <si>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</si>
  <si>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</si>
  <si>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</si>
  <si>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</si>
  <si>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</si>
  <si>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</si>
  <si>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</si>
  <si>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</si>
  <si>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</si>
  <si>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</si>
  <si>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</si>
  <si>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</si>
  <si>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</si>
  <si>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</si>
  <si>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 (Plurinational State of)</t>
  </si>
  <si>
    <t>BO</t>
  </si>
  <si>
    <t>BOL</t>
  </si>
  <si>
    <t>Bonaire, Sint Eustatius and Saba</t>
  </si>
  <si>
    <t>BQ</t>
  </si>
  <si>
    <t>BES</t>
  </si>
  <si>
    <t>Bosnia and Herzegovina</t>
  </si>
  <si>
    <t>BA</t>
  </si>
  <si>
    <t>BIH</t>
  </si>
  <si>
    <t>Botswana</t>
  </si>
  <si>
    <t>BW</t>
  </si>
  <si>
    <t>BWA</t>
  </si>
  <si>
    <t>Bouvet Island</t>
  </si>
  <si>
    <t>BV</t>
  </si>
  <si>
    <t>BVT</t>
  </si>
  <si>
    <t>Brazil</t>
  </si>
  <si>
    <t>BR</t>
  </si>
  <si>
    <t>BRA</t>
  </si>
  <si>
    <t>British Indian Ocean Territory (the)</t>
  </si>
  <si>
    <t>IO</t>
  </si>
  <si>
    <t>IOT</t>
  </si>
  <si>
    <t>Brunei Darussalam</t>
  </si>
  <si>
    <t>BN</t>
  </si>
  <si>
    <t>BRN</t>
  </si>
  <si>
    <t>Bulgaria</t>
  </si>
  <si>
    <t>BG</t>
  </si>
  <si>
    <t>BGR</t>
  </si>
  <si>
    <t>Burkina Faso</t>
  </si>
  <si>
    <t>BF</t>
  </si>
  <si>
    <t>BFA</t>
  </si>
  <si>
    <t>Burundi</t>
  </si>
  <si>
    <t>BI</t>
  </si>
  <si>
    <t>BDI</t>
  </si>
  <si>
    <t>Cabo Verde</t>
  </si>
  <si>
    <t>CV</t>
  </si>
  <si>
    <t>CPV</t>
  </si>
  <si>
    <t>Cambodia</t>
  </si>
  <si>
    <t>KH</t>
  </si>
  <si>
    <t>KHM</t>
  </si>
  <si>
    <t>Cameroon</t>
  </si>
  <si>
    <t>CM</t>
  </si>
  <si>
    <t>CMR</t>
  </si>
  <si>
    <t>Canada</t>
  </si>
  <si>
    <t>CA</t>
  </si>
  <si>
    <t>CAN</t>
  </si>
  <si>
    <t>Cayman Islands (the)</t>
  </si>
  <si>
    <t>KY</t>
  </si>
  <si>
    <t>CYM</t>
  </si>
  <si>
    <t>Central African Republic (the)</t>
  </si>
  <si>
    <t>CF</t>
  </si>
  <si>
    <t>CAF</t>
  </si>
  <si>
    <t>Chad</t>
  </si>
  <si>
    <t>TD</t>
  </si>
  <si>
    <t>TCD</t>
  </si>
  <si>
    <t>Chile</t>
  </si>
  <si>
    <t>CL</t>
  </si>
  <si>
    <t>CHL</t>
  </si>
  <si>
    <t>China</t>
  </si>
  <si>
    <t>CN</t>
  </si>
  <si>
    <t>CHN</t>
  </si>
  <si>
    <t>Christmas Island</t>
  </si>
  <si>
    <t>CX</t>
  </si>
  <si>
    <t>CXR</t>
  </si>
  <si>
    <t>Cocos (Keeling) Islands (the)</t>
  </si>
  <si>
    <t>CC</t>
  </si>
  <si>
    <t>CCK</t>
  </si>
  <si>
    <t>Colombia</t>
  </si>
  <si>
    <t>CO</t>
  </si>
  <si>
    <t>COL</t>
  </si>
  <si>
    <t>Comoros (the)</t>
  </si>
  <si>
    <t>KM</t>
  </si>
  <si>
    <t>COM</t>
  </si>
  <si>
    <t>Congo (the Democratic Republic of the)</t>
  </si>
  <si>
    <t>CD</t>
  </si>
  <si>
    <t>COD</t>
  </si>
  <si>
    <t>Congo (the)</t>
  </si>
  <si>
    <t>CG</t>
  </si>
  <si>
    <t>COG</t>
  </si>
  <si>
    <t>Cook Islands (the)</t>
  </si>
  <si>
    <t>CK</t>
  </si>
  <si>
    <t>COK</t>
  </si>
  <si>
    <t>Costa Rica</t>
  </si>
  <si>
    <t>CR</t>
  </si>
  <si>
    <t>CRI</t>
  </si>
  <si>
    <t>Côte d'Ivoire</t>
  </si>
  <si>
    <t>CI</t>
  </si>
  <si>
    <t>CIV</t>
  </si>
  <si>
    <t>Croatia</t>
  </si>
  <si>
    <t>HR</t>
  </si>
  <si>
    <t>HRV</t>
  </si>
  <si>
    <t>Cuba</t>
  </si>
  <si>
    <t>CU</t>
  </si>
  <si>
    <t>CUB</t>
  </si>
  <si>
    <t>Curaçao</t>
  </si>
  <si>
    <t>CW</t>
  </si>
  <si>
    <t>CUW</t>
  </si>
  <si>
    <t>Cyprus</t>
  </si>
  <si>
    <t>CY</t>
  </si>
  <si>
    <t>CYP</t>
  </si>
  <si>
    <t>Czechia</t>
  </si>
  <si>
    <t>CZ</t>
  </si>
  <si>
    <t>CZE</t>
  </si>
  <si>
    <t>Denmark</t>
  </si>
  <si>
    <t>DK</t>
  </si>
  <si>
    <t>DNK</t>
  </si>
  <si>
    <t>Djibouti</t>
  </si>
  <si>
    <t>DJ</t>
  </si>
  <si>
    <t>DJI</t>
  </si>
  <si>
    <t>Dominica</t>
  </si>
  <si>
    <t>DM</t>
  </si>
  <si>
    <t>DMA</t>
  </si>
  <si>
    <t>Dominican Republic (the)</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</si>
  <si>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</si>
  <si>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</si>
  <si>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</si>
  <si>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</si>
  <si>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</si>
  <si>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</si>
  <si>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</si>
  <si>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</si>
  <si>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</si>
  <si>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</si>
  <si>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</si>
  <si>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</si>
  <si>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</si>
  <si>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</si>
  <si>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</si>
  <si>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</si>
  <si>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</si>
  <si>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</si>
  <si>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</si>
  <si>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</si>
  <si>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</si>
  <si>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</si>
  <si>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</si>
  <si>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Falkland Islands (the) [Malvinas]</t>
  </si>
  <si>
    <t>FK</t>
  </si>
  <si>
    <t>FLK</t>
  </si>
  <si>
    <t>Faroe Islands (the)</t>
  </si>
  <si>
    <t>FO</t>
  </si>
  <si>
    <t>FRO</t>
  </si>
  <si>
    <t>Fiji</t>
  </si>
  <si>
    <t>FJ</t>
  </si>
  <si>
    <t>FJI</t>
  </si>
  <si>
    <t>Finland</t>
  </si>
  <si>
    <t>FI</t>
  </si>
  <si>
    <t>FIN</t>
  </si>
  <si>
    <t>France</t>
  </si>
  <si>
    <t>FR</t>
  </si>
  <si>
    <t>FRA</t>
  </si>
  <si>
    <t>French Guiana</t>
  </si>
  <si>
    <t>GF</t>
  </si>
  <si>
    <t>GUF</t>
  </si>
  <si>
    <t>French Polynesia</t>
  </si>
  <si>
    <t>PF</t>
  </si>
  <si>
    <t>PYF</t>
  </si>
  <si>
    <t>French Southern Territories (the)</t>
  </si>
  <si>
    <t>TF</t>
  </si>
  <si>
    <t>ATF</t>
  </si>
  <si>
    <t>Gabon</t>
  </si>
  <si>
    <t>GA</t>
  </si>
  <si>
    <t>GAB</t>
  </si>
  <si>
    <t>Gambia (the)</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</si>
  <si>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</si>
  <si>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</si>
  <si>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</si>
  <si>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</si>
  <si>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</si>
  <si>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</si>
  <si>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</si>
  <si>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</si>
  <si>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</si>
  <si>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</si>
  <si>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</si>
  <si>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</si>
  <si>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</si>
  <si>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</si>
  <si>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</si>
  <si>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</si>
  <si>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</si>
  <si>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</si>
  <si>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</si>
  <si>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</si>
  <si>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</si>
  <si>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</si>
  <si>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</si>
  <si>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</si>
  <si>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</si>
  <si>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</si>
  <si>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</si>
  <si>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</si>
  <si>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</si>
  <si>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</si>
  <si>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</si>
  <si>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</si>
  <si>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</si>
  <si>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</si>
  <si>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</si>
  <si>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</si>
  <si>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</si>
  <si>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</si>
  <si>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</si>
  <si>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</si>
  <si>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</si>
  <si>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</si>
  <si>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</si>
  <si>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</si>
  <si>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</si>
  <si>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</si>
  <si>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</si>
  <si>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Island and McDonald Islands</t>
  </si>
  <si>
    <t>HM</t>
  </si>
  <si>
    <t>HMD</t>
  </si>
  <si>
    <t>Holy See (the)</t>
  </si>
  <si>
    <t>VA</t>
  </si>
  <si>
    <t>VAT</t>
  </si>
  <si>
    <t>Honduras</t>
  </si>
  <si>
    <t>HN</t>
  </si>
  <si>
    <t>HND</t>
  </si>
  <si>
    <t>Hong Kong</t>
  </si>
  <si>
    <t>HK</t>
  </si>
  <si>
    <t>HKG</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</si>
  <si>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</si>
  <si>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</si>
  <si>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</si>
  <si>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</si>
  <si>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</si>
  <si>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</si>
  <si>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</si>
  <si>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</si>
  <si>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</si>
  <si>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</si>
  <si>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</si>
  <si>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</si>
  <si>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</si>
  <si>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</si>
  <si>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</si>
  <si>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</si>
  <si>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</si>
  <si>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</si>
  <si>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</si>
  <si>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</si>
  <si>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</si>
  <si>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</si>
  <si>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</si>
  <si>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</si>
  <si>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</si>
  <si>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</si>
  <si>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</si>
  <si>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</si>
  <si>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</si>
  <si>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</si>
  <si>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</si>
  <si>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</si>
  <si>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</si>
  <si>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</si>
  <si>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</si>
  <si>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</si>
  <si>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</si>
  <si>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</si>
  <si>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</si>
  <si>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</si>
  <si>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</si>
  <si>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</si>
  <si>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</si>
  <si>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</si>
  <si>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</si>
  <si>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</si>
  <si>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</si>
  <si>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</si>
  <si>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</si>
  <si>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</si>
  <si>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</si>
  <si>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</si>
  <si>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</si>
  <si>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</si>
  <si>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</si>
  <si>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</si>
  <si>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</si>
  <si>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</si>
  <si>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</si>
  <si>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</si>
  <si>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</si>
  <si>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</si>
  <si>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</si>
  <si>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</si>
  <si>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</si>
  <si>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</si>
  <si>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</si>
  <si>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</si>
  <si>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</si>
  <si>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</si>
  <si>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</si>
  <si>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</si>
  <si>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</si>
  <si>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</si>
  <si>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</si>
  <si>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</si>
  <si>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</si>
  <si>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</si>
  <si>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</si>
  <si>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</si>
  <si>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</si>
  <si>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</si>
  <si>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</si>
  <si>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</si>
  <si>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</si>
  <si>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</si>
  <si>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</si>
  <si>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</si>
  <si>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</si>
  <si>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</si>
  <si>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Macao</t>
  </si>
  <si>
    <t>MO</t>
  </si>
  <si>
    <t>MAC</t>
  </si>
  <si>
    <t>Macedonia (the former Yugoslav Republic of)</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</si>
  <si>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</si>
  <si>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</si>
  <si>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</si>
  <si>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</si>
  <si>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</si>
  <si>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</si>
  <si>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</si>
  <si>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</si>
  <si>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</si>
  <si>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</si>
  <si>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</si>
  <si>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</si>
  <si>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</si>
  <si>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</si>
  <si>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</si>
  <si>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</si>
  <si>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</si>
  <si>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</si>
  <si>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</si>
  <si>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</si>
  <si>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 (the)</t>
  </si>
  <si>
    <t>MH</t>
  </si>
  <si>
    <t>MHL</t>
  </si>
  <si>
    <t>Martinique</t>
  </si>
  <si>
    <t>MQ</t>
  </si>
  <si>
    <t>MTQ</t>
  </si>
  <si>
    <t>Mauritania</t>
  </si>
  <si>
    <t>MR</t>
  </si>
  <si>
    <t>MRT</t>
  </si>
  <si>
    <t>Mauritius</t>
  </si>
  <si>
    <t>MU</t>
  </si>
  <si>
    <t>MUS</t>
  </si>
  <si>
    <t>Mayotte</t>
  </si>
  <si>
    <t>YT</t>
  </si>
  <si>
    <t>MYT</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</si>
  <si>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</si>
  <si>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</si>
  <si>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</si>
  <si>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</si>
  <si>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</si>
  <si>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</si>
  <si>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</si>
  <si>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</si>
  <si>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</si>
  <si>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</si>
  <si>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</si>
  <si>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</si>
  <si>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</si>
  <si>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</si>
  <si>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</si>
  <si>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</si>
  <si>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</si>
  <si>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</si>
  <si>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</si>
  <si>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</si>
  <si>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</si>
  <si>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</si>
  <si>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</si>
  <si>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</si>
  <si>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</si>
  <si>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</si>
  <si>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</si>
  <si>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</si>
  <si>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</si>
  <si>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</si>
  <si>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</si>
  <si>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</si>
  <si>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</si>
  <si>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</si>
  <si>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</si>
  <si>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</si>
  <si>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</si>
  <si>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</si>
  <si>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</si>
  <si>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 (the)</t>
  </si>
  <si>
    <t>NL</t>
  </si>
  <si>
    <t>NLD</t>
  </si>
  <si>
    <t>New Caledonia</t>
  </si>
  <si>
    <t>NC</t>
  </si>
  <si>
    <t>NCL</t>
  </si>
  <si>
    <t>New Zealand</t>
  </si>
  <si>
    <t>NZ</t>
  </si>
  <si>
    <t>NZL</t>
  </si>
  <si>
    <t>Nicaragua</t>
  </si>
  <si>
    <t>NI</t>
  </si>
  <si>
    <t>NIC</t>
  </si>
  <si>
    <t>Niger (the)</t>
  </si>
  <si>
    <t>NE</t>
  </si>
  <si>
    <t>NER</t>
  </si>
  <si>
    <t>Nigeria</t>
  </si>
  <si>
    <t>NG</t>
  </si>
  <si>
    <t>NGA</t>
  </si>
  <si>
    <t>Niue</t>
  </si>
  <si>
    <t>NU</t>
  </si>
  <si>
    <t>NIU</t>
  </si>
  <si>
    <t>Norfolk Island</t>
  </si>
  <si>
    <t>NF</t>
  </si>
  <si>
    <t>NFK</t>
  </si>
  <si>
    <t>Northern Mariana Islands (the)</t>
  </si>
  <si>
    <t>MP</t>
  </si>
  <si>
    <t>MNP</t>
  </si>
  <si>
    <t>Norway</t>
  </si>
  <si>
    <t>NO</t>
  </si>
  <si>
    <t>NOR</t>
  </si>
  <si>
    <t>Oman</t>
  </si>
  <si>
    <t>OM</t>
  </si>
  <si>
    <t>OMN</t>
  </si>
  <si>
    <t>Pakistan</t>
  </si>
  <si>
    <t>PK</t>
  </si>
  <si>
    <t>PAK</t>
  </si>
  <si>
    <t>Palau</t>
  </si>
  <si>
    <t>PW</t>
  </si>
  <si>
    <t>PLW</t>
  </si>
  <si>
    <t>Palestine, State of</t>
  </si>
  <si>
    <t>PS</t>
  </si>
  <si>
    <t>PSE</t>
  </si>
  <si>
    <t>Panama</t>
  </si>
  <si>
    <t>PA</t>
  </si>
  <si>
    <t>PAN</t>
  </si>
  <si>
    <t>Papua New Guinea</t>
  </si>
  <si>
    <t>PG</t>
  </si>
  <si>
    <t>PNG</t>
  </si>
  <si>
    <t>Paraguay</t>
  </si>
  <si>
    <t>PY</t>
  </si>
  <si>
    <t>PRY</t>
  </si>
  <si>
    <t>Peru</t>
  </si>
  <si>
    <t>PE</t>
  </si>
  <si>
    <t>PER</t>
  </si>
  <si>
    <t>Philippines (the)</t>
  </si>
  <si>
    <t>PH</t>
  </si>
  <si>
    <t>PHL</t>
  </si>
  <si>
    <t>Pitcairn</t>
  </si>
  <si>
    <t>PN</t>
  </si>
  <si>
    <t>PCN</t>
  </si>
  <si>
    <t>Poland</t>
  </si>
  <si>
    <t>PL</t>
  </si>
  <si>
    <t>POL</t>
  </si>
  <si>
    <t>Portugal</t>
  </si>
  <si>
    <t>PT</t>
  </si>
  <si>
    <t>PRT</t>
  </si>
  <si>
    <t>Puerto Rico</t>
  </si>
  <si>
    <t>PR</t>
  </si>
  <si>
    <t>PRI</t>
  </si>
  <si>
    <t>Qatar</t>
  </si>
  <si>
    <t>QA</t>
  </si>
  <si>
    <t>QAT</t>
  </si>
  <si>
    <t>Réunion</t>
  </si>
  <si>
    <t>RE</t>
  </si>
  <si>
    <t>REU</t>
  </si>
  <si>
    <t>Romania</t>
  </si>
  <si>
    <t>RO</t>
  </si>
  <si>
    <t>ROU</t>
  </si>
  <si>
    <t>Russian Federation (the)</t>
  </si>
  <si>
    <t>RU</t>
  </si>
  <si>
    <t>RUS</t>
  </si>
  <si>
    <t>Rwanda</t>
  </si>
  <si>
    <t>RW</t>
  </si>
  <si>
    <t>RWA</t>
  </si>
  <si>
    <t>Saint Barthélemy</t>
  </si>
  <si>
    <t>BL</t>
  </si>
  <si>
    <t>BLM</t>
  </si>
  <si>
    <t>Saint Helena, Ascension and Tristan da Cunha</t>
  </si>
  <si>
    <t>SH</t>
  </si>
  <si>
    <t>SHN</t>
  </si>
  <si>
    <t>Saint Kitts and Nevis</t>
  </si>
  <si>
    <t>KN</t>
  </si>
  <si>
    <t>KNA</t>
  </si>
  <si>
    <t>Saint Lucia</t>
  </si>
  <si>
    <t>LC</t>
  </si>
  <si>
    <t>LCA</t>
  </si>
  <si>
    <t>Saint Martin (French part)</t>
  </si>
  <si>
    <t>MF</t>
  </si>
  <si>
    <t>MAF</t>
  </si>
  <si>
    <t>Saint Pierre and Miquelon</t>
  </si>
  <si>
    <t>PM</t>
  </si>
  <si>
    <t>SPM</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</si>
  <si>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</si>
  <si>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</si>
  <si>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</si>
  <si>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</si>
  <si>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</si>
  <si>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</si>
  <si>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</si>
  <si>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</si>
  <si>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</si>
  <si>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</si>
  <si>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</si>
  <si>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</si>
  <si>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</si>
  <si>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</si>
  <si>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</si>
  <si>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</si>
  <si>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</si>
  <si>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</si>
  <si>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</si>
  <si>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</si>
  <si>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</si>
  <si>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</si>
  <si>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</si>
  <si>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</si>
  <si>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</si>
  <si>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</si>
  <si>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</si>
  <si>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</si>
  <si>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</si>
  <si>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</si>
  <si>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Sint Maarten (Dutch part)</t>
  </si>
  <si>
    <t>SX</t>
  </si>
  <si>
    <t>SXM</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</si>
  <si>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</si>
  <si>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</si>
  <si>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</si>
  <si>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</si>
  <si>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</si>
  <si>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</si>
  <si>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</si>
  <si>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</si>
  <si>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</si>
  <si>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</si>
  <si>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</si>
  <si>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</si>
  <si>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</si>
  <si>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</si>
  <si>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</si>
  <si>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</si>
  <si>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</si>
  <si>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</si>
  <si>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</si>
  <si>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</si>
  <si>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</si>
  <si>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</si>
  <si>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</si>
  <si>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</si>
  <si>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</si>
  <si>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</si>
  <si>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</si>
  <si>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 (the)</t>
  </si>
  <si>
    <t>SD</t>
  </si>
  <si>
    <t>SDN</t>
  </si>
  <si>
    <t>Suriname</t>
  </si>
  <si>
    <t>SR</t>
  </si>
  <si>
    <t>SUR</t>
  </si>
  <si>
    <t>Svalbard and Jan Mayen</t>
  </si>
  <si>
    <t>SJ</t>
  </si>
  <si>
    <t>SJM</t>
  </si>
  <si>
    <t>Swaziland</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</si>
  <si>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</si>
  <si>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</si>
  <si>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</si>
  <si>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</si>
  <si>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</si>
  <si>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</si>
  <si>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</si>
  <si>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</si>
  <si>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</si>
  <si>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</si>
  <si>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</si>
  <si>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</si>
  <si>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</si>
  <si>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</si>
  <si>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</si>
  <si>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</si>
  <si>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</si>
  <si>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</si>
  <si>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</si>
  <si>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</si>
  <si>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</si>
  <si>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</si>
  <si>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</si>
  <si>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</si>
  <si>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</si>
  <si>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</si>
  <si>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</si>
  <si>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</si>
  <si>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</si>
  <si>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</si>
  <si>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</si>
  <si>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</si>
  <si>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</si>
  <si>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</si>
  <si>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</si>
  <si>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</si>
  <si>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</si>
  <si>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</si>
  <si>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</si>
  <si>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</si>
  <si>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</si>
  <si>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</si>
  <si>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</si>
  <si>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</si>
  <si>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</si>
  <si>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</si>
  <si>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</si>
  <si>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 (the)</t>
  </si>
  <si>
    <t>TC</t>
  </si>
  <si>
    <t>TCA</t>
  </si>
  <si>
    <t>Tuvalu</t>
  </si>
  <si>
    <t>TV</t>
  </si>
  <si>
    <t>TUV</t>
  </si>
  <si>
    <t>Uganda</t>
  </si>
  <si>
    <t>UG</t>
  </si>
  <si>
    <t>UGA</t>
  </si>
  <si>
    <t>Ukraine</t>
  </si>
  <si>
    <t>UA</t>
  </si>
  <si>
    <t>UKR</t>
  </si>
  <si>
    <t>United Arab Emirates (the)</t>
  </si>
  <si>
    <t>AE</t>
  </si>
  <si>
    <t>ARE</t>
  </si>
  <si>
    <t>United Kingdom of Great Britain and Northern Ireland (the)</t>
  </si>
  <si>
    <t>GB</t>
  </si>
  <si>
    <t>GBR</t>
  </si>
  <si>
    <t>United States Minor Outlying Islands (the)</t>
  </si>
  <si>
    <t>UM</t>
  </si>
  <si>
    <t>UMI</t>
  </si>
  <si>
    <t>United States of America (the)</t>
  </si>
  <si>
    <t>US</t>
  </si>
  <si>
    <t>USA</t>
  </si>
  <si>
    <t>Uruguay</t>
  </si>
  <si>
    <t>UY</t>
  </si>
  <si>
    <t>URY</t>
  </si>
  <si>
    <t>Uzbekistan</t>
  </si>
  <si>
    <t>UZ</t>
  </si>
  <si>
    <t>UZB</t>
  </si>
  <si>
    <t>Vanuatu</t>
  </si>
  <si>
    <t>VU</t>
  </si>
  <si>
    <t>VUT</t>
  </si>
  <si>
    <t>Venezuela (Bolivarian Republic of)</t>
  </si>
  <si>
    <t>VE</t>
  </si>
  <si>
    <t>VEN</t>
  </si>
  <si>
    <t>Viet Nam</t>
  </si>
  <si>
    <t>VN</t>
  </si>
  <si>
    <t>VNM</t>
  </si>
  <si>
    <t>Virgin Islands (British)</t>
  </si>
  <si>
    <t>VG</t>
  </si>
  <si>
    <t>VGB</t>
  </si>
  <si>
    <t>Virgin Islands (U.S.)</t>
  </si>
  <si>
    <t>VI</t>
  </si>
  <si>
    <t>VIR</t>
  </si>
  <si>
    <t>Wallis and Futuna</t>
  </si>
  <si>
    <t>WF</t>
  </si>
  <si>
    <t>WLF</t>
  </si>
  <si>
    <t>Western Sahara*</t>
  </si>
  <si>
    <t>EH</t>
  </si>
  <si>
    <t>ESH</t>
  </si>
  <si>
    <t>Yemen</t>
  </si>
  <si>
    <t>YE</t>
  </si>
  <si>
    <t>YEM</t>
  </si>
  <si>
    <t>Zambia</t>
  </si>
  <si>
    <t>ZM</t>
  </si>
  <si>
    <t>ZMB</t>
  </si>
  <si>
    <t>Zimbabwe</t>
  </si>
  <si>
    <t>ZW</t>
  </si>
  <si>
    <t>ZWE</t>
  </si>
  <si>
    <t xml:space="preserve">Non-Natural persons </t>
  </si>
  <si>
    <t>Bank transfer (incl. DD/SO)</t>
  </si>
  <si>
    <t>In-specie transfer of property with monetary value (e.g. shares)</t>
  </si>
  <si>
    <t>Note C0-7</t>
  </si>
  <si>
    <t>a) Clients who are or are associated with a domestic PEP</t>
  </si>
  <si>
    <t>b) Clients who are or are associated with a foreign PEP</t>
  </si>
  <si>
    <t>c) Clients with no association to a PEP</t>
  </si>
  <si>
    <t>no.</t>
  </si>
  <si>
    <t>Occasional</t>
  </si>
  <si>
    <t>Date of submission</t>
  </si>
  <si>
    <t>Key</t>
  </si>
  <si>
    <t>Tab</t>
  </si>
  <si>
    <t>Content</t>
  </si>
  <si>
    <t>Defined term</t>
  </si>
  <si>
    <t>As defined by AML/CFT Code</t>
  </si>
  <si>
    <t>Input cell</t>
  </si>
  <si>
    <t>Formula cell</t>
  </si>
  <si>
    <t>Required</t>
  </si>
  <si>
    <t>Complete</t>
  </si>
  <si>
    <t>YES</t>
  </si>
  <si>
    <t>Firm name</t>
  </si>
  <si>
    <t>Hyperlink</t>
  </si>
  <si>
    <t>Hyperlink within return - unused</t>
  </si>
  <si>
    <t>Hyperlink within return - used</t>
  </si>
  <si>
    <t>T</t>
  </si>
  <si>
    <t>Further explanatory text is available, click on cell</t>
  </si>
  <si>
    <t>Reporting reference date</t>
  </si>
  <si>
    <t>Contact name</t>
  </si>
  <si>
    <t>Email address</t>
  </si>
  <si>
    <t>Phone number</t>
  </si>
  <si>
    <t>Incidental permissions</t>
  </si>
  <si>
    <t>[Incidental]</t>
  </si>
  <si>
    <t>FSA08: Class 1</t>
  </si>
  <si>
    <t>FSA08: Class 2 - FAs only</t>
  </si>
  <si>
    <t>FSA08: Class 2 - Other</t>
  </si>
  <si>
    <t>FSA08: Class 3 (3)-(8)</t>
  </si>
  <si>
    <t>FSA08: Class 3 (1),(2) and (9)-(12)</t>
  </si>
  <si>
    <t>FSA08: Class 4</t>
  </si>
  <si>
    <t>FSA08: Class 5</t>
  </si>
  <si>
    <t>FSA08: Class 6</t>
  </si>
  <si>
    <t>FSA08: Class 8(2)(a), 8(4) only</t>
  </si>
  <si>
    <t>IA08: General insurance intermediary</t>
  </si>
  <si>
    <t>RBSA00: Professional RSA</t>
  </si>
  <si>
    <t>Form completion</t>
  </si>
  <si>
    <t>CI-1 Firm information</t>
  </si>
  <si>
    <t>CI-2 Return information</t>
  </si>
  <si>
    <t>c) Is the information above provided on an actual or best endeavours basis?</t>
  </si>
  <si>
    <t>Note A-2</t>
  </si>
  <si>
    <t>b) Is the information above provided on an actual or best endeavours basis?</t>
  </si>
  <si>
    <t>Refer to notes for further information</t>
  </si>
  <si>
    <t>Validation</t>
  </si>
  <si>
    <t>a) In respect of the firms own funds, at any point in the year under review has the firm maintained bank accounts outside of the Isle of Man?</t>
  </si>
  <si>
    <t>b) In respect of client funds, at any point in the year under review, has the firm maintained bank accounts outside of the Isle of Man?</t>
  </si>
  <si>
    <t>[freq]</t>
  </si>
  <si>
    <t>[freq1]</t>
  </si>
  <si>
    <t>[freq2]</t>
  </si>
  <si>
    <t>Payment methods</t>
  </si>
  <si>
    <t>Crypto / virtual currency</t>
  </si>
  <si>
    <t>This section is provided to allow firms to provide any commentary that is relevant to the completion of this form.</t>
  </si>
  <si>
    <t>A-5 Comments</t>
  </si>
  <si>
    <t>[freq3]</t>
  </si>
  <si>
    <t>C0-1 Size and significance of customer base of the firm</t>
  </si>
  <si>
    <t>Please provide the following information in relation to the customers of the firm</t>
  </si>
  <si>
    <t>C0-2 New customer relationships and terminations</t>
  </si>
  <si>
    <t>Please provide the following information in relation to 'ons' and 'offs' of the customers of the firm</t>
  </si>
  <si>
    <t>e) Is the information above provided on an actual or best endeavours basis?</t>
  </si>
  <si>
    <t>Number of customers assessed as higher risk</t>
  </si>
  <si>
    <t>Number of customers assessed as standard risk</t>
  </si>
  <si>
    <t>Number of customers assessed as lower risk</t>
  </si>
  <si>
    <t>This figure must reconcile to the answer given in C0-2 a)</t>
  </si>
  <si>
    <t>Customers who are, or are associated with, a domestic PEP</t>
  </si>
  <si>
    <t>Customers who are, or are associated with, a foreign PEP</t>
  </si>
  <si>
    <t>Customers with no association to a PEP</t>
  </si>
  <si>
    <t>Use of this concession?</t>
  </si>
  <si>
    <t>Total number of customers</t>
  </si>
  <si>
    <t>New customer relationships only</t>
  </si>
  <si>
    <t>C0-3 ML/FT risk profile of all customers</t>
  </si>
  <si>
    <t>This figure must reconcile to the answer given in C0-1 a)</t>
  </si>
  <si>
    <t>Number of new customer relationships assessed as higher risk</t>
  </si>
  <si>
    <t>Number of new customer relationships assessed as standard risk</t>
  </si>
  <si>
    <t>Number of new customer relationships assessed as lower risk</t>
  </si>
  <si>
    <t>C0-5 PEPs</t>
  </si>
  <si>
    <t>C0-7 Comments</t>
  </si>
  <si>
    <t>Obtaining additional identification information from a wider variety or more robust sources</t>
  </si>
  <si>
    <t>Carrying out additional searches (e.g., verifiable adverse media searches)</t>
  </si>
  <si>
    <t>Updating more regularly the identification data of the customer and beneficial owner</t>
  </si>
  <si>
    <t>[freq4]</t>
  </si>
  <si>
    <t>Commissioning an intelligence report on the customer or beneficial owner to understand better the risk that the customer or beneficial owner may be involved in criminal activity</t>
  </si>
  <si>
    <t>Verification of the source of funds</t>
  </si>
  <si>
    <t>Establishing the source of wealth</t>
  </si>
  <si>
    <t>Seeking additional information from the customer about the purpose and intended nature of the business relationship</t>
  </si>
  <si>
    <t>Please specify</t>
  </si>
  <si>
    <t>Other mechanisms</t>
  </si>
  <si>
    <t>Conducting enhanced monitoring, by increasing the number and timing of controls applied, and selecting patterns of transactions that need further examination</t>
  </si>
  <si>
    <t>Company information</t>
  </si>
  <si>
    <t>Is the information below provided on an actual or best endeavours basis?</t>
  </si>
  <si>
    <t>Totals:</t>
  </si>
  <si>
    <t>Understanding the customer base - legal services</t>
  </si>
  <si>
    <t>Breakdown by customer type</t>
  </si>
  <si>
    <t>Breakdown by services provided</t>
  </si>
  <si>
    <t>Provision of legal services (per Schedule 4 POCA) which involves participation re:</t>
  </si>
  <si>
    <t>Individuals - IOM resident</t>
  </si>
  <si>
    <t>Individuals -non IOM resident</t>
  </si>
  <si>
    <t>Other customers including charities and public sector</t>
  </si>
  <si>
    <t>Managing assets belonging to a client</t>
  </si>
  <si>
    <t>Sale or purchase of land</t>
  </si>
  <si>
    <t>Managing bank, savings or security accounts</t>
  </si>
  <si>
    <t>Organising contributions for the promotion, formation, operation or management of bodies corporate</t>
  </si>
  <si>
    <t>Sale or purchase of a business</t>
  </si>
  <si>
    <t>Creation, operation or management of a legal person or legal arrangement</t>
  </si>
  <si>
    <t>Attributable fee income</t>
  </si>
  <si>
    <t>%</t>
  </si>
  <si>
    <t>a) How many matters for regulated activity did you open in the year?</t>
  </si>
  <si>
    <t>b) How many clients are represented in those matters?</t>
  </si>
  <si>
    <t xml:space="preserve">Virtual currency </t>
  </si>
  <si>
    <t>[1(1)(mm)]</t>
  </si>
  <si>
    <t xml:space="preserve">Payroll Agent </t>
  </si>
  <si>
    <t>[1(1)(ll)]</t>
  </si>
  <si>
    <t xml:space="preserve">SNPO </t>
  </si>
  <si>
    <t>[1(1)(kk)]</t>
  </si>
  <si>
    <t xml:space="preserve">Tax Advisor </t>
  </si>
  <si>
    <t>[1(1)(jj)]</t>
  </si>
  <si>
    <t xml:space="preserve">Financial guarantees </t>
  </si>
  <si>
    <t>[1(1)(hh)]</t>
  </si>
  <si>
    <t xml:space="preserve">Financial leasing </t>
  </si>
  <si>
    <t>[1(1)(gg)]</t>
  </si>
  <si>
    <t xml:space="preserve">Money lender </t>
  </si>
  <si>
    <t>[1(1)(ff)]</t>
  </si>
  <si>
    <t xml:space="preserve">High value goods </t>
  </si>
  <si>
    <t>[1(1)(bb)]</t>
  </si>
  <si>
    <t xml:space="preserve">Legal services </t>
  </si>
  <si>
    <t>[1(1)(g)]</t>
  </si>
  <si>
    <t xml:space="preserve">External accountant </t>
  </si>
  <si>
    <t>[1(1)(f)]</t>
  </si>
  <si>
    <t xml:space="preserve">Audit services </t>
  </si>
  <si>
    <t>[1(1)(e)]</t>
  </si>
  <si>
    <t xml:space="preserve">Estate agent </t>
  </si>
  <si>
    <t>[1(1)(d)]</t>
  </si>
  <si>
    <t>Ref to Sch 4 of POCA</t>
  </si>
  <si>
    <t>CI-5 Comments</t>
  </si>
  <si>
    <t>E</t>
  </si>
  <si>
    <t xml:space="preserve">i) Total number of Isle of Man resident individuals </t>
  </si>
  <si>
    <t xml:space="preserve">ii) Total number of non-Isle of Man resident individuals </t>
  </si>
  <si>
    <t>SEF</t>
  </si>
  <si>
    <t>C0</t>
  </si>
  <si>
    <t>F</t>
  </si>
  <si>
    <t>G</t>
  </si>
  <si>
    <t>Simplified entry form</t>
  </si>
  <si>
    <t>This form is not required</t>
  </si>
  <si>
    <t>Please estimate the percentage of the value of client transactions that are transacted through banks in the Isle of Man.</t>
  </si>
  <si>
    <t>Please estimate the percentage of the value of transactions in respect of the firms own funds that are transacted through banks in the Isle of Man.</t>
  </si>
  <si>
    <t>b) What is the total number of compliance personnel (including the MLRO) engaged by firm whether directly or through a contract for services.</t>
  </si>
  <si>
    <r>
      <rPr>
        <u/>
        <sz val="10"/>
        <color theme="10"/>
        <rFont val="Wingdings"/>
        <charset val="2"/>
      </rPr>
      <t>ñ</t>
    </r>
    <r>
      <rPr>
        <u/>
        <sz val="10"/>
        <color theme="10"/>
        <rFont val="Arial"/>
        <family val="2"/>
      </rPr>
      <t xml:space="preserve"> Top</t>
    </r>
  </si>
  <si>
    <t>Return to Control Sheet</t>
  </si>
  <si>
    <r>
      <rPr>
        <u/>
        <sz val="10"/>
        <color theme="10"/>
        <rFont val="Wingdings"/>
        <charset val="2"/>
      </rPr>
      <t>ò</t>
    </r>
    <r>
      <rPr>
        <u/>
        <sz val="10"/>
        <color theme="10"/>
        <rFont val="Arial"/>
        <family val="2"/>
      </rPr>
      <t>Bottom</t>
    </r>
  </si>
  <si>
    <t>SE-1 Employees, workers and contractors</t>
  </si>
  <si>
    <t>SE-2 Banking facilities</t>
  </si>
  <si>
    <t>SE-3 Payment methods</t>
  </si>
  <si>
    <t>SE-4 Screening</t>
  </si>
  <si>
    <t>Please indicate if the firm screens its customers for PEPs or sanctions in each of the following circumstances:</t>
  </si>
  <si>
    <t>a) Do you screen for PEPs?</t>
  </si>
  <si>
    <t>Isle of Man Customs and Excise website</t>
  </si>
  <si>
    <t>IOMC&amp;E publication - What does my business have to do with UN/EU xanctions and export and trade controls?</t>
  </si>
  <si>
    <t>AML/CFT Handbook</t>
  </si>
  <si>
    <t>IOMFSA website - sanctions notices</t>
  </si>
  <si>
    <t>Further information in relation to the Island's sanctions regimes can be found through the links below:</t>
  </si>
  <si>
    <t>b) Do you screen for sanctions?</t>
  </si>
  <si>
    <t>At commencement of business relationship</t>
  </si>
  <si>
    <t>On an ongoing basis</t>
  </si>
  <si>
    <t>Please indicate the frequency of ongoing screening for PEPs?</t>
  </si>
  <si>
    <t>Please indicate the frequency of ongoing screening for sanctions?</t>
  </si>
  <si>
    <t>Customers met face to face by the firm</t>
  </si>
  <si>
    <t>Customers met face to face by a related party of the firm</t>
  </si>
  <si>
    <t>CDD is collected direct from the customer or other party to the arrangement face to face</t>
  </si>
  <si>
    <t>Does the firm, in all cases, understand who has met the client face to face?</t>
  </si>
  <si>
    <t>For how many new customer relationships established in the year were enhanced due diligence procedures undertaken?</t>
  </si>
  <si>
    <t>Total number of unique customers across all aspects of the business in the regulated sector</t>
  </si>
  <si>
    <t>Number of customers
reported</t>
  </si>
  <si>
    <t>Note: if a Form is marked as incomplete this indicates the relevant Form has not been completed and values cannot be carried forward</t>
  </si>
  <si>
    <t>b) Is the number of unique customers provided above on an actual or best endeavours basis?</t>
  </si>
  <si>
    <t>Note: This table uses the ISO country code standard - use the filters in the table below to search for a specific jurisdiction</t>
  </si>
  <si>
    <t>Information on THEMIS</t>
  </si>
  <si>
    <t>a) Has the firm registered with THEMIS?</t>
  </si>
  <si>
    <t>E-1.  THEMIS</t>
  </si>
  <si>
    <t>E-2.  Disclosures to MLRO and FIU</t>
  </si>
  <si>
    <r>
      <t xml:space="preserve">a) </t>
    </r>
    <r>
      <rPr>
        <b/>
        <i/>
        <sz val="10"/>
        <rFont val="Calibri"/>
        <family val="2"/>
      </rPr>
      <t>Internal disclosures</t>
    </r>
    <r>
      <rPr>
        <sz val="10"/>
        <rFont val="Calibri"/>
        <family val="2"/>
      </rPr>
      <t xml:space="preserve"> to MLRO/DMLRO</t>
    </r>
  </si>
  <si>
    <r>
      <t xml:space="preserve">b) </t>
    </r>
    <r>
      <rPr>
        <b/>
        <i/>
        <sz val="10"/>
        <rFont val="Calibri"/>
        <family val="2"/>
      </rPr>
      <t>External disclosures</t>
    </r>
    <r>
      <rPr>
        <sz val="10"/>
        <rFont val="Calibri"/>
        <family val="2"/>
      </rPr>
      <t xml:space="preserve"> to Financial Intelligence Unit</t>
    </r>
  </si>
  <si>
    <t>c) Section 24 disclosure</t>
  </si>
  <si>
    <t xml:space="preserve">E-3.  ML/FT enquiries received </t>
  </si>
  <si>
    <t xml:space="preserve">E-4.  Disclosures made to the sanctions officer </t>
  </si>
  <si>
    <t>Number of disclosures made for suspected breach of sanctions</t>
  </si>
  <si>
    <t>a) Enquiries received from law enforcement authorities</t>
  </si>
  <si>
    <t>b) Enquiries received from other competent authorities</t>
  </si>
  <si>
    <t xml:space="preserve">E-5.  Blocked or frozen assets for sanctions purposes </t>
  </si>
  <si>
    <t>i) Accounts blocked or frozen in the period</t>
  </si>
  <si>
    <t>ii) Blocked or frozen accounts released in the period</t>
  </si>
  <si>
    <t>F3 Comments</t>
  </si>
  <si>
    <t>F-1. Unique customers</t>
  </si>
  <si>
    <t>F-2. Jurisdictional analysis of customers</t>
  </si>
  <si>
    <t>G-1. Jurisdictional analysis of ultimate beneficial owners</t>
  </si>
  <si>
    <t>Residency of ultimate beneficial owners</t>
  </si>
  <si>
    <t>c) Is the information below provided on an actual or best endeavours basis?</t>
  </si>
  <si>
    <t>Number of beneficial owners of non-natural customers detailed on Form F</t>
  </si>
  <si>
    <t xml:space="preserve">No reliance is place on third parties </t>
  </si>
  <si>
    <t>No reliance is place on third parties</t>
  </si>
  <si>
    <t>CDD is collected direct from the customer or other party to the arrangement remotely</t>
  </si>
  <si>
    <t>Activity</t>
  </si>
  <si>
    <t>CLS</t>
  </si>
  <si>
    <t>CLS-1.  Size and significance of client base of the firm - matters opened in the year</t>
  </si>
  <si>
    <t>b) What is the fee income attributable to regulated business as a percentage of the overall turnover of the firm?</t>
  </si>
  <si>
    <t>c) In respect of how many matters did the firm decline to engage for reasons of ML or FT?</t>
  </si>
  <si>
    <t>d) In respect of how many matters did the firm cease to act for reasons of ML or FT?</t>
  </si>
  <si>
    <t>The totals must reconcile to the answer given in CLS-2</t>
  </si>
  <si>
    <t>C0-6 Face to face business</t>
  </si>
  <si>
    <r>
      <t xml:space="preserve">This AML/CFT Statistical Return must be completed by the firm for all </t>
    </r>
    <r>
      <rPr>
        <b/>
        <i/>
        <u/>
        <sz val="10"/>
        <rFont val="Calibri"/>
        <family val="2"/>
        <scheme val="minor"/>
      </rPr>
      <t>business within the regulated sector</t>
    </r>
    <r>
      <rPr>
        <sz val="10"/>
        <rFont val="Calibri"/>
        <family val="2"/>
        <scheme val="minor"/>
      </rPr>
      <t xml:space="preserve"> (within the meaning of the AML/CFT Code)</t>
    </r>
    <r>
      <rPr>
        <sz val="10"/>
        <color theme="1"/>
        <rFont val="Calibri"/>
        <family val="2"/>
        <scheme val="minor"/>
      </rPr>
      <t>.  Including for the avoidance of doubt businesses registered under the Designated Businesses (Registration and Oversight) Act 2015</t>
    </r>
  </si>
  <si>
    <t>The firm information form requests information about the firm name, the person to whom queries should be referred in respect of the return and basic details about the return itself.</t>
  </si>
  <si>
    <t>This Control Sheet details the forms required to be completed by the firm based on the information input by the firm in the firm information Sheet.  It also details if the return is complete and ready for submission.</t>
  </si>
  <si>
    <t>AML/CFT statistical return - designated businesses</t>
  </si>
  <si>
    <t>What is the number of employees, officers, principals, workers and contractors working for the firm in this activity?</t>
  </si>
  <si>
    <t>Enh</t>
  </si>
  <si>
    <r>
      <t xml:space="preserve">a) </t>
    </r>
    <r>
      <rPr>
        <b/>
        <i/>
        <sz val="10"/>
        <rFont val="Calibri"/>
        <family val="2"/>
        <scheme val="minor"/>
      </rPr>
      <t>Customers</t>
    </r>
    <r>
      <rPr>
        <sz val="10"/>
        <rFont val="Calibri"/>
        <family val="2"/>
        <scheme val="minor"/>
      </rPr>
      <t xml:space="preserve"> who are natural persons are likely to be the </t>
    </r>
    <r>
      <rPr>
        <b/>
        <i/>
        <sz val="10"/>
        <rFont val="Calibri"/>
        <family val="2"/>
        <scheme val="minor"/>
      </rPr>
      <t>beneficial owner</t>
    </r>
    <r>
      <rPr>
        <sz val="10"/>
        <rFont val="Calibri"/>
        <family val="2"/>
        <scheme val="minor"/>
      </rPr>
      <t xml:space="preserve"> of the customer.    To assist firms this information has been brought forward from Form F and is detailed in column I below which can be amended if required. </t>
    </r>
  </si>
  <si>
    <t>E7 Comments</t>
  </si>
  <si>
    <t>In accordance with its functions and powers under the Designated Businesses (Registration and Oversight) Act 2015, the Authority requests the provision of the information requested on this statistical return for the performance of its functions under that Act.</t>
  </si>
  <si>
    <t>CLS-2.  Size and significance of client base of the firm - clients represented by matters opened in the year</t>
  </si>
  <si>
    <t xml:space="preserve">CLS-3.  AML/CFT risk profile of customers </t>
  </si>
  <si>
    <t>CLS-6 Reliance on third parties for CDD collection</t>
  </si>
  <si>
    <t>CLS-5 Face to face business</t>
  </si>
  <si>
    <t>CLS-4.  PEPs</t>
  </si>
  <si>
    <t>CLS-7 Use of simplified due diligence</t>
  </si>
  <si>
    <t>CLS-9. Comments</t>
  </si>
  <si>
    <t>]</t>
  </si>
  <si>
    <t>Not complete</t>
  </si>
  <si>
    <t>Annual AML/CFT Statistical Return</t>
  </si>
  <si>
    <t>Where applicable, the terms used in this form should be taken to have the same meaning as defined in the Anti-Money Laundering and Countering the Financing of Terrorism Code (the 'AML/CFT Code').</t>
  </si>
  <si>
    <t>Acceptable applicants</t>
  </si>
  <si>
    <t xml:space="preserve">Generic designated business </t>
  </si>
  <si>
    <t xml:space="preserve">Eligible introducers </t>
  </si>
  <si>
    <t xml:space="preserve">Scheme concessions </t>
  </si>
  <si>
    <t xml:space="preserve">Acceptable applicants </t>
  </si>
  <si>
    <t>Scheme concessions</t>
  </si>
  <si>
    <t>Enhanced customer due diligence are additional procedures undertaken to provide corroborative evidence of the identity of the customer, the identity of the beneficial owner, the purpose and intended nature of the business relationship or  the source of funds or wealth.  ECDD may also include additional monitoring procedures to ensure that the transactions undertaken are consistent with the firm's knowledge of the customer, their business and risk profile.  ECDD must be undertaken where the firm has higher risk customers or foreign PEPs.</t>
  </si>
  <si>
    <r>
      <t xml:space="preserve">b) In respect of </t>
    </r>
    <r>
      <rPr>
        <b/>
        <sz val="10"/>
        <color theme="1"/>
        <rFont val="Calibri"/>
        <family val="2"/>
      </rPr>
      <t>new customer relationships established in the year only</t>
    </r>
    <r>
      <rPr>
        <sz val="10"/>
        <color theme="1"/>
        <rFont val="Calibri"/>
        <family val="2"/>
      </rPr>
      <t xml:space="preserve"> please indicate the type of ECDD employed by the firm </t>
    </r>
    <r>
      <rPr>
        <b/>
        <sz val="10"/>
        <color theme="1"/>
        <rFont val="Calibri"/>
        <family val="2"/>
      </rPr>
      <t>in the year</t>
    </r>
  </si>
  <si>
    <t>Use of method of ECDD</t>
  </si>
  <si>
    <t>CLS-8 Enhanced customer due diligence (ECDD)</t>
  </si>
  <si>
    <t xml:space="preserve">THEMIS is the online reporting system of the Isle of Man Financial Intelligence Unit, through which MLROs are able to report SARs.  Further information can be found here: </t>
  </si>
  <si>
    <t>Yes</t>
  </si>
  <si>
    <r>
      <t xml:space="preserve">This return should be submitted to the Authority on or before </t>
    </r>
    <r>
      <rPr>
        <b/>
        <sz val="10"/>
        <rFont val="Calibri"/>
        <family val="2"/>
        <scheme val="minor"/>
      </rPr>
      <t xml:space="preserve">30 June </t>
    </r>
    <r>
      <rPr>
        <sz val="10"/>
        <rFont val="Calibri"/>
        <family val="2"/>
        <scheme val="minor"/>
      </rPr>
      <t>to business.change@iomfsa.im.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</si>
</sst>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52" x14ac:knownFonts="1">
    <font>
      <sz val="12"/>
      <color theme="1"/>
      <name val="Calibri"/>
      <family val="2"/>
    </font>
    <font>
      <b/>
      <sz val="36"/>
      <color rgb="FF997A2A"/>
      <name val="Calibri"/>
      <family val="2"/>
    </font>
    <font>
      <b/>
      <sz val="10"/>
      <color theme="1"/>
      <name val="Calibri"/>
      <family val="2"/>
      <scheme val="minor"/>
    </font>
    <font>
      <sz val="10"/>
      <color theme="1"/>
      <name val="Calibri"/>
      <family val="2"/>
      <scheme val="minor"/>
    </font>
    <font>
      <sz val="10"/>
      <name val="Calibri"/>
      <family val="2"/>
      <scheme val="minor"/>
    </font>
    <font>
      <sz val="10"/>
      <color theme="1"/>
      <name val="Calibri"/>
      <family val="2"/>
    </font>
    <font>
      <b/>
      <sz val="10"/>
      <color theme="1"/>
      <name val="Calibri"/>
      <family val="2"/>
    </font>
    <font>
      <b/>
      <sz val="10"/>
      <color rgb="FF997A2A"/>
      <name val="Calibri"/>
      <family val="2"/>
    </font>
    <font>
      <b/>
      <sz val="10"/>
      <color theme="0" tint="-0.499984740745262"/>
      <name val="Calibri"/>
      <family val="2"/>
    </font>
    <font>
      <sz val="10"/>
      <color rgb="FF997A2A"/>
      <name val="Calibri"/>
      <family val="2"/>
    </font>
    <font>
      <sz val="10"/>
      <color theme="0"/>
      <name val="Calibri"/>
      <family val="2"/>
    </font>
    <font>
      <sz val="10"/>
      <color rgb="FFFF0000"/>
      <name val="Calibri"/>
      <family val="2"/>
    </font>
    <font>
      <sz val="10"/>
      <color theme="0" tint="-0.499984740745262"/>
      <name val="Calibri"/>
      <family val="2"/>
    </font>
    <font>
      <sz val="10"/>
      <name val="Calibri"/>
      <family val="2"/>
    </font>
    <font>
      <b/>
      <sz val="10"/>
      <color rgb="FF005782"/>
      <name val="Calibri"/>
      <family val="2"/>
    </font>
    <font>
      <b/>
      <sz val="10"/>
      <color rgb="FF005782"/>
      <name val="Calibri"/>
      <family val="2"/>
      <scheme val="minor"/>
    </font>
    <font>
      <sz val="10"/>
      <color rgb="FF005782"/>
      <name val="Calibri"/>
      <family val="2"/>
    </font>
    <font>
      <b/>
      <i/>
      <sz val="10"/>
      <color theme="1"/>
      <name val="Calibri"/>
      <family val="2"/>
    </font>
    <font>
      <sz val="12"/>
      <color theme="1"/>
      <name val="Calibri"/>
      <family val="2"/>
    </font>
    <font>
      <sz val="11"/>
      <color theme="1"/>
      <name val="Calibri"/>
      <family val="2"/>
    </font>
    <font>
      <b/>
      <sz val="11"/>
      <color theme="1"/>
      <name val="Calibri"/>
      <family val="2"/>
    </font>
    <font>
      <b/>
      <sz val="10"/>
      <name val="Calibri"/>
      <family val="2"/>
    </font>
    <font>
      <b/>
      <sz val="28"/>
      <color rgb="FF997A2A"/>
      <name val="Calibri"/>
      <family val="2"/>
    </font>
    <font>
      <u/>
      <sz val="10"/>
      <color theme="10"/>
      <name val="Arial"/>
      <family val="2"/>
    </font>
    <font>
      <b/>
      <sz val="10"/>
      <color theme="0"/>
      <name val="Calibri"/>
      <family val="2"/>
      <scheme val="minor"/>
    </font>
    <font>
      <b/>
      <u/>
      <sz val="10"/>
      <color rgb="FF005782"/>
      <name val="Calibri"/>
      <family val="2"/>
      <scheme val="minor"/>
    </font>
    <font>
      <sz val="12"/>
      <color theme="1"/>
      <name val="Calibri"/>
      <family val="2"/>
      <scheme val="minor"/>
    </font>
    <font>
      <b/>
      <sz val="10"/>
      <name val="Calibri"/>
      <family val="2"/>
      <scheme val="minor"/>
    </font>
    <font>
      <u/>
      <sz val="10"/>
      <color theme="10"/>
      <name val="Calibri"/>
      <family val="2"/>
      <scheme val="minor"/>
    </font>
    <font>
      <sz val="12"/>
      <name val="Calibri"/>
      <family val="2"/>
      <scheme val="minor"/>
    </font>
    <font>
      <sz val="10"/>
      <color theme="10"/>
      <name val="Calibri"/>
      <family val="2"/>
      <scheme val="minor"/>
    </font>
    <font>
      <u/>
      <sz val="10"/>
      <color rgb="FF056399"/>
      <name val="Calibri"/>
      <family val="2"/>
      <scheme val="minor"/>
    </font>
    <font>
      <u/>
      <sz val="10"/>
      <color rgb="FFD60093"/>
      <name val="Calibri"/>
      <family val="2"/>
      <scheme val="minor"/>
    </font>
    <font>
      <b/>
      <sz val="10"/>
      <color rgb="FFFF0000"/>
      <name val="Calibri"/>
      <family val="2"/>
    </font>
    <font>
      <b/>
      <i/>
      <u/>
      <sz val="10"/>
      <name val="Calibri"/>
      <family val="2"/>
      <scheme val="minor"/>
    </font>
    <font>
      <b/>
      <sz val="10"/>
      <color rgb="FF997A2A"/>
      <name val="Calibri"/>
      <family val="2"/>
      <scheme val="minor"/>
    </font>
    <font>
      <i/>
      <sz val="10"/>
      <color theme="1"/>
      <name val="Calibri"/>
      <family val="2"/>
    </font>
    <font>
      <b/>
      <sz val="10"/>
      <color rgb="FFFF0000"/>
      <name val="Webdings"/>
      <family val="1"/>
      <charset val="2"/>
    </font>
    <font>
      <b/>
      <sz val="14"/>
      <color rgb="FF005782"/>
      <name val="Webdings"/>
      <family val="1"/>
      <charset val="2"/>
    </font>
    <font>
      <b/>
      <i/>
      <sz val="10"/>
      <name val="Calibri"/>
      <family val="2"/>
      <scheme val="minor"/>
    </font>
    <font>
      <b/>
      <i/>
      <sz val="10"/>
      <name val="Calibri"/>
      <family val="2"/>
    </font>
    <font>
      <b/>
      <sz val="12"/>
      <color rgb="FFFF0000"/>
      <name val="Calibri"/>
      <family val="2"/>
      <scheme val="minor"/>
    </font>
    <font>
      <sz val="12"/>
      <color rgb="FFFF0000"/>
      <name val="Calibri"/>
      <family val="2"/>
      <scheme val="minor"/>
    </font>
    <font>
      <b/>
      <sz val="12"/>
      <name val="Calibri"/>
      <family val="2"/>
      <scheme val="minor"/>
    </font>
    <font>
      <sz val="10"/>
      <color theme="1" tint="4.9989318521683403E-2"/>
      <name val="Calibri"/>
      <family val="2"/>
    </font>
    <font>
      <b/>
      <sz val="10"/>
      <color theme="1" tint="4.9989318521683403E-2"/>
      <name val="Calibri"/>
      <family val="2"/>
    </font>
    <font>
      <b/>
      <sz val="10"/>
      <color theme="1" tint="4.9989318521683403E-2"/>
      <name val="Calibri"/>
      <family val="2"/>
      <scheme val="minor"/>
    </font>
    <font>
      <b/>
      <sz val="28"/>
      <color rgb="FFFF0000"/>
      <name val="Calibri"/>
      <family val="2"/>
    </font>
    <font>
      <u/>
      <sz val="10"/>
      <color theme="10"/>
      <name val="Wingdings"/>
      <charset val="2"/>
    </font>
    <font>
      <sz val="10"/>
      <color rgb="FF000000"/>
      <name val="Calibri"/>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rgb="FFE6D3A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997A2A"/>
        <bgColor indexed="64"/>
      </patternFill>
    </fill>
    <fill>
      <patternFill patternType="solid">
        <fgColor rgb="FFF8F2E4"/>
        <bgColor indexed="64"/>
      </patternFill>
    </fill>
    <fill>
      <patternFill patternType="solid">
        <fgColor rgb="FFD9D9D9"/>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0" tint="-0.14999847407452621"/>
        <bgColor theme="6" tint="0.79998168889431442"/>
      </patternFill>
    </fill>
    <fill>
      <patternFill patternType="solid">
        <fgColor rgb="FFFFFF0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3">
    <xf numFmtId="0" fontId="0" fillId="0" borderId="0"/>
    <xf numFmtId="9" fontId="18" fillId="0" borderId="0" applyFont="0" applyFill="0" applyBorder="0" applyAlignment="0" applyProtection="0"/>
    <xf numFmtId="0" fontId="23" fillId="0" borderId="0" applyNumberFormat="0" applyFill="0" applyBorder="0" applyAlignment="0" applyProtection="0"/>
  </cellStyleXfs>
  <cellXfs count="512">
    <xf numFmtId="0" fontId="0" fillId="0" borderId="0" xfId="0"/>
    <xf numFmtId="0" fontId="5" fillId="0" borderId="0" xfId="0" applyFont="1"/>
    <xf numFmtId="0" fontId="6" fillId="7" borderId="27" xfId="0" applyFont="1" applyFill="1" applyBorder="1"/>
    <xf numFmtId="0" fontId="17" fillId="7" borderId="26" xfId="0" applyFont="1" applyFill="1" applyBorder="1"/>
    <xf numFmtId="0" fontId="5" fillId="8" borderId="26" xfId="0" applyFont="1" applyFill="1" applyBorder="1"/>
    <xf numFmtId="0" fontId="5" fillId="8" borderId="28" xfId="0" applyFont="1" applyFill="1" applyBorder="1"/>
    <xf numFmtId="0" fontId="5" fillId="0" borderId="0" xfId="0"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Protection="1">
      <protection hidden="1"/>
    </xf>
    <xf numFmtId="0" fontId="16" fillId="0" borderId="0" xfId="0" applyFont="1" applyAlignment="1" applyProtection="1">
      <alignment horizontal="center"/>
      <protection hidden="1"/>
    </xf>
    <xf numFmtId="0" fontId="35" fillId="7" borderId="5" xfId="0" applyFont="1" applyFill="1" applyBorder="1" applyAlignment="1" applyProtection="1">
      <alignment horizontal="left"/>
      <protection hidden="1"/>
    </xf>
    <xf numFmtId="0" fontId="29" fillId="7" borderId="6" xfId="0" applyFont="1" applyFill="1" applyBorder="1" applyProtection="1">
      <protection hidden="1"/>
    </xf>
    <xf numFmtId="0" fontId="27" fillId="7" borderId="6" xfId="0" applyFont="1" applyFill="1" applyBorder="1" applyAlignment="1" applyProtection="1">
      <alignment horizontal="right"/>
      <protection hidden="1"/>
    </xf>
    <xf numFmtId="0" fontId="29" fillId="7" borderId="7" xfId="0" applyFont="1" applyFill="1" applyBorder="1" applyProtection="1">
      <protection hidden="1"/>
    </xf>
    <xf numFmtId="0" fontId="5" fillId="7" borderId="0" xfId="0" applyFont="1" applyFill="1" applyProtection="1">
      <protection hidden="1"/>
    </xf>
    <xf numFmtId="0" fontId="6" fillId="7" borderId="11" xfId="0" applyFont="1" applyFill="1" applyBorder="1" applyAlignment="1" applyProtection="1">
      <alignment horizontal="left"/>
      <protection hidden="1"/>
    </xf>
    <xf numFmtId="0" fontId="29" fillId="7" borderId="11" xfId="0" applyFont="1" applyFill="1" applyBorder="1" applyProtection="1">
      <protection hidden="1"/>
    </xf>
    <xf numFmtId="0" fontId="27" fillId="7" borderId="11" xfId="0" applyFont="1" applyFill="1" applyBorder="1" applyAlignment="1" applyProtection="1">
      <alignment horizontal="left"/>
      <protection hidden="1"/>
    </xf>
    <xf numFmtId="14" fontId="27" fillId="7" borderId="11" xfId="0" applyNumberFormat="1" applyFont="1" applyFill="1" applyBorder="1" applyAlignment="1" applyProtection="1">
      <protection hidden="1"/>
    </xf>
    <xf numFmtId="14" fontId="27" fillId="7" borderId="11" xfId="0" applyNumberFormat="1" applyFont="1" applyFill="1" applyBorder="1" applyAlignment="1" applyProtection="1">
      <alignment horizontal="right"/>
      <protection hidden="1"/>
    </xf>
    <xf numFmtId="14" fontId="27" fillId="7" borderId="12" xfId="0" applyNumberFormat="1" applyFont="1" applyFill="1" applyBorder="1" applyAlignment="1" applyProtection="1">
      <alignment horizontal="right"/>
      <protection hidden="1"/>
    </xf>
    <xf numFmtId="0" fontId="5" fillId="0" borderId="5" xfId="0" applyFont="1" applyBorder="1" applyProtection="1">
      <protection hidden="1"/>
    </xf>
    <xf numFmtId="0" fontId="5" fillId="0" borderId="0" xfId="0" applyFont="1" applyBorder="1" applyProtection="1">
      <protection hidden="1"/>
    </xf>
    <xf numFmtId="0" fontId="5" fillId="0" borderId="6" xfId="0" applyFont="1" applyBorder="1" applyProtection="1">
      <protection hidden="1"/>
    </xf>
    <xf numFmtId="0" fontId="14" fillId="0" borderId="6" xfId="0" applyFont="1" applyBorder="1" applyAlignment="1" applyProtection="1">
      <alignment horizontal="right"/>
      <protection hidden="1"/>
    </xf>
    <xf numFmtId="0" fontId="5" fillId="0" borderId="7" xfId="0" applyFont="1" applyBorder="1" applyProtection="1">
      <protection hidden="1"/>
    </xf>
    <xf numFmtId="0" fontId="5" fillId="0" borderId="8" xfId="0" applyFont="1" applyBorder="1" applyProtection="1">
      <protection hidden="1"/>
    </xf>
    <xf numFmtId="0" fontId="5" fillId="0" borderId="0" xfId="0" applyFont="1" applyBorder="1" applyAlignment="1" applyProtection="1">
      <alignment horizontal="right"/>
      <protection hidden="1"/>
    </xf>
    <xf numFmtId="0" fontId="5" fillId="0" borderId="9" xfId="0" applyFont="1" applyBorder="1" applyProtection="1">
      <protection hidden="1"/>
    </xf>
    <xf numFmtId="0" fontId="3" fillId="8" borderId="6" xfId="0" applyFont="1" applyFill="1" applyBorder="1" applyAlignment="1" applyProtection="1">
      <alignment horizontal="center" wrapText="1"/>
      <protection hidden="1"/>
    </xf>
    <xf numFmtId="0" fontId="23" fillId="0" borderId="0" xfId="2" applyFill="1" applyBorder="1" applyAlignment="1" applyProtection="1">
      <alignment vertical="center"/>
      <protection hidden="1"/>
    </xf>
    <xf numFmtId="0" fontId="22" fillId="0" borderId="0" xfId="0" applyFont="1" applyBorder="1" applyAlignment="1" applyProtection="1">
      <protection hidden="1"/>
    </xf>
    <xf numFmtId="0" fontId="5" fillId="7" borderId="23" xfId="0" applyFont="1" applyFill="1" applyBorder="1" applyProtection="1">
      <protection hidden="1"/>
    </xf>
    <xf numFmtId="0" fontId="6" fillId="7" borderId="24" xfId="0" applyFont="1" applyFill="1" applyBorder="1" applyProtection="1">
      <protection hidden="1"/>
    </xf>
    <xf numFmtId="0" fontId="5" fillId="7" borderId="24" xfId="0" applyFont="1" applyFill="1" applyBorder="1" applyProtection="1">
      <protection hidden="1"/>
    </xf>
    <xf numFmtId="0" fontId="5" fillId="7" borderId="24" xfId="0" applyFont="1" applyFill="1" applyBorder="1" applyAlignment="1" applyProtection="1">
      <alignment horizontal="right"/>
      <protection hidden="1"/>
    </xf>
    <xf numFmtId="0" fontId="5" fillId="7" borderId="25" xfId="0" applyFont="1" applyFill="1" applyBorder="1" applyProtection="1">
      <protection hidden="1"/>
    </xf>
    <xf numFmtId="0" fontId="23" fillId="0" borderId="0" xfId="2" applyProtection="1">
      <protection hidden="1"/>
    </xf>
    <xf numFmtId="0" fontId="5" fillId="8" borderId="5" xfId="0" applyFont="1" applyFill="1" applyBorder="1" applyProtection="1">
      <protection hidden="1"/>
    </xf>
    <xf numFmtId="0" fontId="5" fillId="8" borderId="6" xfId="0" applyFont="1" applyFill="1" applyBorder="1" applyProtection="1">
      <protection hidden="1"/>
    </xf>
    <xf numFmtId="0" fontId="5" fillId="8" borderId="6" xfId="0" applyFont="1" applyFill="1" applyBorder="1" applyAlignment="1" applyProtection="1">
      <alignment horizontal="right"/>
      <protection hidden="1"/>
    </xf>
    <xf numFmtId="0" fontId="5" fillId="8" borderId="7" xfId="0" applyFont="1" applyFill="1" applyBorder="1" applyProtection="1">
      <protection hidden="1"/>
    </xf>
    <xf numFmtId="0" fontId="5" fillId="8" borderId="8" xfId="0" applyFont="1" applyFill="1" applyBorder="1" applyProtection="1">
      <protection hidden="1"/>
    </xf>
    <xf numFmtId="0" fontId="27" fillId="8" borderId="0" xfId="0" applyFont="1" applyFill="1" applyBorder="1" applyAlignment="1" applyProtection="1">
      <alignment horizontal="left"/>
      <protection hidden="1"/>
    </xf>
    <xf numFmtId="0" fontId="5" fillId="8" borderId="0" xfId="0" applyFont="1" applyFill="1" applyBorder="1" applyProtection="1">
      <protection hidden="1"/>
    </xf>
    <xf numFmtId="0" fontId="16" fillId="8" borderId="0" xfId="0" applyFont="1" applyFill="1" applyBorder="1" applyAlignment="1" applyProtection="1">
      <alignment horizontal="left"/>
      <protection hidden="1"/>
    </xf>
    <xf numFmtId="0" fontId="7" fillId="13" borderId="4" xfId="0" applyFont="1" applyFill="1" applyBorder="1" applyAlignment="1" applyProtection="1">
      <alignment horizontal="center"/>
      <protection hidden="1"/>
    </xf>
    <xf numFmtId="0" fontId="3" fillId="8" borderId="0" xfId="0" applyFont="1" applyFill="1" applyBorder="1" applyAlignment="1" applyProtection="1">
      <alignment horizontal="center" vertical="top" wrapText="1"/>
      <protection hidden="1"/>
    </xf>
    <xf numFmtId="0" fontId="5" fillId="8" borderId="9" xfId="0" applyFont="1" applyFill="1" applyBorder="1" applyProtection="1">
      <protection hidden="1"/>
    </xf>
    <xf numFmtId="0" fontId="5" fillId="8" borderId="10" xfId="0" applyFont="1" applyFill="1" applyBorder="1" applyProtection="1">
      <protection hidden="1"/>
    </xf>
    <xf numFmtId="0" fontId="5" fillId="8" borderId="11" xfId="0" applyFont="1" applyFill="1" applyBorder="1" applyProtection="1">
      <protection hidden="1"/>
    </xf>
    <xf numFmtId="0" fontId="5" fillId="8" borderId="11" xfId="0" applyFont="1" applyFill="1" applyBorder="1" applyAlignment="1" applyProtection="1">
      <alignment horizontal="right"/>
      <protection hidden="1"/>
    </xf>
    <xf numFmtId="0" fontId="5" fillId="8" borderId="12" xfId="0" applyFont="1" applyFill="1" applyBorder="1" applyProtection="1">
      <protection hidden="1"/>
    </xf>
    <xf numFmtId="0" fontId="6" fillId="0" borderId="0" xfId="0" applyFont="1" applyBorder="1" applyAlignment="1" applyProtection="1">
      <alignment horizontal="center"/>
      <protection hidden="1"/>
    </xf>
    <xf numFmtId="0" fontId="36" fillId="8" borderId="6" xfId="0" applyFont="1" applyFill="1" applyBorder="1" applyProtection="1">
      <protection hidden="1"/>
    </xf>
    <xf numFmtId="0" fontId="4" fillId="8" borderId="0" xfId="0" applyFont="1" applyFill="1" applyBorder="1" applyAlignment="1" applyProtection="1">
      <alignment horizontal="left"/>
      <protection hidden="1"/>
    </xf>
    <xf numFmtId="14" fontId="13" fillId="3" borderId="4" xfId="0" applyNumberFormat="1" applyFont="1" applyFill="1" applyBorder="1" applyAlignment="1" applyProtection="1">
      <alignment horizontal="center"/>
      <protection locked="0" hidden="1"/>
    </xf>
    <xf numFmtId="0" fontId="13" fillId="8" borderId="0" xfId="0" applyFont="1" applyFill="1" applyBorder="1" applyProtection="1">
      <protection hidden="1"/>
    </xf>
    <xf numFmtId="0" fontId="5" fillId="8" borderId="0" xfId="0" applyFont="1" applyFill="1" applyBorder="1" applyAlignment="1" applyProtection="1">
      <alignment horizontal="right"/>
      <protection hidden="1"/>
    </xf>
    <xf numFmtId="0" fontId="13" fillId="3" borderId="4" xfId="0" applyNumberFormat="1" applyFont="1" applyFill="1" applyBorder="1" applyAlignment="1" applyProtection="1">
      <alignment horizontal="center"/>
      <protection locked="0" hidden="1"/>
    </xf>
    <xf numFmtId="0" fontId="4" fillId="7" borderId="24" xfId="0" applyFont="1" applyFill="1" applyBorder="1" applyAlignment="1" applyProtection="1">
      <alignment horizontal="right" vertical="top"/>
      <protection hidden="1"/>
    </xf>
    <xf numFmtId="0" fontId="36" fillId="8" borderId="0" xfId="0" applyFont="1" applyFill="1" applyBorder="1" applyProtection="1">
      <protection hidden="1"/>
    </xf>
    <xf numFmtId="0" fontId="5" fillId="8" borderId="0" xfId="0" applyFont="1" applyFill="1" applyBorder="1" applyAlignment="1" applyProtection="1">
      <alignment wrapText="1"/>
      <protection hidden="1"/>
    </xf>
    <xf numFmtId="0" fontId="5" fillId="7" borderId="29" xfId="0" applyFont="1" applyFill="1" applyBorder="1" applyAlignment="1" applyProtection="1">
      <alignment horizontal="center" wrapText="1"/>
      <protection hidden="1"/>
    </xf>
    <xf numFmtId="0" fontId="5" fillId="7" borderId="29" xfId="0" applyFont="1" applyFill="1" applyBorder="1" applyAlignment="1" applyProtection="1">
      <alignment horizontal="center"/>
      <protection hidden="1"/>
    </xf>
    <xf numFmtId="0" fontId="5" fillId="7" borderId="3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5" fillId="3" borderId="4" xfId="0" applyFont="1" applyFill="1" applyBorder="1" applyAlignment="1" applyProtection="1">
      <alignment horizontal="center"/>
      <protection locked="0" hidden="1"/>
    </xf>
    <xf numFmtId="0" fontId="5" fillId="8" borderId="0" xfId="0" applyFont="1" applyFill="1" applyBorder="1" applyAlignment="1" applyProtection="1">
      <alignment horizontal="center" wrapText="1"/>
      <protection hidden="1"/>
    </xf>
    <xf numFmtId="1" fontId="13" fillId="3" borderId="4" xfId="0" applyNumberFormat="1" applyFont="1" applyFill="1" applyBorder="1" applyAlignment="1" applyProtection="1">
      <alignment horizontal="center" vertical="top"/>
      <protection locked="0" hidden="1"/>
    </xf>
    <xf numFmtId="0" fontId="3" fillId="8" borderId="0" xfId="0" applyFont="1" applyFill="1" applyBorder="1" applyAlignment="1" applyProtection="1">
      <alignment horizontal="center" vertical="top"/>
      <protection hidden="1"/>
    </xf>
    <xf numFmtId="0" fontId="5" fillId="2" borderId="23" xfId="0" applyFont="1" applyFill="1" applyBorder="1" applyProtection="1">
      <protection hidden="1"/>
    </xf>
    <xf numFmtId="0" fontId="6" fillId="2" borderId="24" xfId="0" applyFont="1" applyFill="1" applyBorder="1" applyProtection="1">
      <protection hidden="1"/>
    </xf>
    <xf numFmtId="0" fontId="5" fillId="2" borderId="24" xfId="0" applyFont="1" applyFill="1" applyBorder="1" applyProtection="1">
      <protection hidden="1"/>
    </xf>
    <xf numFmtId="0" fontId="3" fillId="2" borderId="24" xfId="0" applyFont="1" applyFill="1" applyBorder="1" applyAlignment="1" applyProtection="1">
      <alignment horizontal="center" vertical="top"/>
      <protection hidden="1"/>
    </xf>
    <xf numFmtId="0" fontId="5" fillId="2" borderId="25" xfId="0" applyFont="1" applyFill="1" applyBorder="1" applyProtection="1">
      <protection hidden="1"/>
    </xf>
    <xf numFmtId="0" fontId="13" fillId="8" borderId="6" xfId="0" applyFont="1" applyFill="1" applyBorder="1" applyProtection="1">
      <protection hidden="1"/>
    </xf>
    <xf numFmtId="0" fontId="5" fillId="8" borderId="0" xfId="0" applyFont="1" applyFill="1" applyBorder="1" applyAlignment="1" applyProtection="1">
      <alignment vertical="top"/>
      <protection hidden="1"/>
    </xf>
    <xf numFmtId="0" fontId="5" fillId="8" borderId="20" xfId="0" applyFont="1" applyFill="1" applyBorder="1" applyAlignment="1" applyProtection="1">
      <alignment vertical="top"/>
      <protection hidden="1"/>
    </xf>
    <xf numFmtId="0" fontId="33" fillId="8" borderId="0" xfId="0" applyFont="1" applyFill="1" applyBorder="1" applyProtection="1">
      <protection hidden="1"/>
    </xf>
    <xf numFmtId="0" fontId="5" fillId="8" borderId="0" xfId="0" applyFont="1" applyFill="1" applyBorder="1" applyAlignment="1" applyProtection="1">
      <alignment vertical="center"/>
      <protection hidden="1"/>
    </xf>
    <xf numFmtId="0" fontId="5" fillId="8" borderId="0" xfId="0" applyFont="1" applyFill="1" applyBorder="1" applyAlignment="1" applyProtection="1">
      <protection hidden="1"/>
    </xf>
    <xf numFmtId="0" fontId="23" fillId="8" borderId="0" xfId="2" applyFill="1" applyBorder="1" applyAlignment="1" applyProtection="1">
      <alignment vertical="center"/>
      <protection hidden="1"/>
    </xf>
    <xf numFmtId="0" fontId="5" fillId="0" borderId="10" xfId="0" applyFont="1" applyBorder="1" applyProtection="1">
      <protection hidden="1"/>
    </xf>
    <xf numFmtId="0" fontId="5" fillId="0" borderId="11" xfId="0" applyFont="1" applyBorder="1" applyProtection="1">
      <protection hidden="1"/>
    </xf>
    <xf numFmtId="0" fontId="5" fillId="0" borderId="11" xfId="0" applyFont="1" applyBorder="1" applyAlignment="1" applyProtection="1">
      <alignment horizontal="right"/>
      <protection hidden="1"/>
    </xf>
    <xf numFmtId="0" fontId="5" fillId="0" borderId="12" xfId="0" applyFont="1" applyBorder="1" applyProtection="1">
      <protection hidden="1"/>
    </xf>
    <xf numFmtId="0" fontId="5" fillId="0" borderId="0" xfId="0" applyFont="1" applyAlignment="1" applyProtection="1">
      <alignment horizontal="right"/>
      <protection hidden="1"/>
    </xf>
    <xf numFmtId="0" fontId="5" fillId="0" borderId="0" xfId="0" applyFont="1" applyFill="1" applyAlignment="1" applyProtection="1">
      <alignment horizontal="center"/>
      <protection hidden="1"/>
    </xf>
    <xf numFmtId="0" fontId="27" fillId="7" borderId="5" xfId="0" applyFont="1" applyFill="1" applyBorder="1" applyAlignment="1" applyProtection="1">
      <alignment horizontal="left"/>
      <protection hidden="1"/>
    </xf>
    <xf numFmtId="0" fontId="26" fillId="0" borderId="0" xfId="0" applyFont="1" applyProtection="1">
      <protection hidden="1"/>
    </xf>
    <xf numFmtId="0" fontId="27" fillId="7" borderId="10" xfId="0" applyFont="1" applyFill="1" applyBorder="1" applyAlignment="1" applyProtection="1">
      <alignment horizontal="left"/>
      <protection hidden="1"/>
    </xf>
    <xf numFmtId="14" fontId="27" fillId="7" borderId="11" xfId="0" applyNumberFormat="1" applyFont="1" applyFill="1" applyBorder="1" applyAlignment="1" applyProtection="1">
      <alignment horizontal="right"/>
      <protection hidden="1"/>
    </xf>
    <xf numFmtId="0" fontId="26" fillId="0" borderId="8" xfId="0" applyFont="1" applyBorder="1" applyProtection="1">
      <protection hidden="1"/>
    </xf>
    <xf numFmtId="0" fontId="26" fillId="0" borderId="0" xfId="0" applyFont="1" applyBorder="1" applyProtection="1">
      <protection hidden="1"/>
    </xf>
    <xf numFmtId="0" fontId="26" fillId="0" borderId="9" xfId="0" applyFont="1" applyBorder="1" applyProtection="1">
      <protection hidden="1"/>
    </xf>
    <xf numFmtId="0" fontId="3" fillId="0" borderId="0" xfId="0" applyFont="1" applyBorder="1" applyProtection="1">
      <protection hidden="1"/>
    </xf>
    <xf numFmtId="0" fontId="41" fillId="0" borderId="0" xfId="0" applyFont="1" applyBorder="1" applyProtection="1">
      <protection hidden="1"/>
    </xf>
    <xf numFmtId="0" fontId="42" fillId="0" borderId="0" xfId="0" applyFont="1" applyBorder="1" applyProtection="1">
      <protection hidden="1"/>
    </xf>
    <xf numFmtId="0" fontId="3" fillId="0" borderId="0" xfId="0" applyFont="1" applyBorder="1" applyAlignment="1" applyProtection="1">
      <alignment horizontal="left" wrapText="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left"/>
      <protection hidden="1"/>
    </xf>
    <xf numFmtId="0" fontId="3" fillId="0" borderId="8" xfId="0" applyFont="1" applyBorder="1" applyProtection="1">
      <protection hidden="1"/>
    </xf>
    <xf numFmtId="0" fontId="24" fillId="7" borderId="23" xfId="0" applyFont="1" applyFill="1" applyBorder="1" applyAlignment="1" applyProtection="1">
      <alignment horizontal="center"/>
      <protection hidden="1"/>
    </xf>
    <xf numFmtId="0" fontId="27" fillId="7" borderId="24" xfId="0" applyFont="1" applyFill="1" applyBorder="1" applyAlignment="1" applyProtection="1">
      <alignment horizontal="left"/>
      <protection hidden="1"/>
    </xf>
    <xf numFmtId="0" fontId="24" fillId="7" borderId="24" xfId="0" applyFont="1" applyFill="1" applyBorder="1" applyAlignment="1" applyProtection="1">
      <alignment horizontal="center"/>
      <protection hidden="1"/>
    </xf>
    <xf numFmtId="0" fontId="24" fillId="7" borderId="25" xfId="0" applyFont="1" applyFill="1" applyBorder="1" applyAlignment="1" applyProtection="1">
      <alignment horizontal="center"/>
      <protection hidden="1"/>
    </xf>
    <xf numFmtId="0" fontId="3" fillId="8" borderId="5" xfId="0" applyFont="1" applyFill="1" applyBorder="1" applyProtection="1">
      <protection hidden="1"/>
    </xf>
    <xf numFmtId="0" fontId="3" fillId="8" borderId="6" xfId="0" applyFont="1" applyFill="1" applyBorder="1" applyProtection="1">
      <protection hidden="1"/>
    </xf>
    <xf numFmtId="0" fontId="3" fillId="8" borderId="7" xfId="0" applyFont="1" applyFill="1" applyBorder="1" applyProtection="1">
      <protection hidden="1"/>
    </xf>
    <xf numFmtId="0" fontId="3" fillId="8" borderId="8" xfId="0" applyFont="1" applyFill="1" applyBorder="1" applyProtection="1">
      <protection hidden="1"/>
    </xf>
    <xf numFmtId="0" fontId="3" fillId="3" borderId="4" xfId="0" applyFont="1" applyFill="1" applyBorder="1" applyAlignment="1" applyProtection="1">
      <alignment horizontal="center"/>
      <protection hidden="1"/>
    </xf>
    <xf numFmtId="0" fontId="26" fillId="8" borderId="0" xfId="0" applyFont="1" applyFill="1" applyBorder="1" applyProtection="1">
      <protection hidden="1"/>
    </xf>
    <xf numFmtId="0" fontId="4" fillId="8" borderId="0" xfId="0" applyFont="1" applyFill="1" applyBorder="1" applyAlignment="1" applyProtection="1">
      <alignment horizontal="left" vertical="top"/>
      <protection hidden="1"/>
    </xf>
    <xf numFmtId="0" fontId="4" fillId="8" borderId="9" xfId="0" applyFont="1" applyFill="1" applyBorder="1" applyAlignment="1" applyProtection="1">
      <alignment horizontal="left"/>
      <protection hidden="1"/>
    </xf>
    <xf numFmtId="0" fontId="3" fillId="8" borderId="0" xfId="0" applyFont="1" applyFill="1" applyBorder="1" applyProtection="1">
      <protection hidden="1"/>
    </xf>
    <xf numFmtId="0" fontId="25" fillId="8" borderId="0" xfId="0" applyFont="1" applyFill="1" applyBorder="1" applyAlignment="1" applyProtection="1">
      <alignment horizontal="center" vertical="top"/>
      <protection hidden="1"/>
    </xf>
    <xf numFmtId="0" fontId="25" fillId="8" borderId="9" xfId="0" applyFont="1" applyFill="1" applyBorder="1" applyAlignment="1" applyProtection="1">
      <alignment horizontal="center"/>
      <protection hidden="1"/>
    </xf>
    <xf numFmtId="0" fontId="3" fillId="2" borderId="4" xfId="0" applyFont="1" applyFill="1" applyBorder="1" applyAlignment="1" applyProtection="1">
      <alignment horizontal="center"/>
      <protection hidden="1"/>
    </xf>
    <xf numFmtId="0" fontId="34" fillId="8" borderId="0" xfId="0" applyFont="1" applyFill="1" applyBorder="1" applyAlignment="1" applyProtection="1">
      <alignment horizontal="center"/>
      <protection hidden="1"/>
    </xf>
    <xf numFmtId="0" fontId="31" fillId="8" borderId="0" xfId="0" applyFont="1" applyFill="1" applyBorder="1" applyAlignment="1" applyProtection="1">
      <alignment horizontal="center"/>
      <protection hidden="1"/>
    </xf>
    <xf numFmtId="0" fontId="32" fillId="8" borderId="0" xfId="0" applyFont="1" applyFill="1" applyBorder="1" applyAlignment="1" applyProtection="1">
      <alignment horizontal="center"/>
      <protection hidden="1"/>
    </xf>
    <xf numFmtId="0" fontId="3" fillId="8" borderId="0" xfId="0" applyFont="1" applyFill="1" applyBorder="1" applyAlignment="1" applyProtection="1">
      <alignment vertical="top"/>
      <protection hidden="1"/>
    </xf>
    <xf numFmtId="0" fontId="3" fillId="8" borderId="9" xfId="0" applyFont="1" applyFill="1" applyBorder="1" applyProtection="1">
      <protection hidden="1"/>
    </xf>
    <xf numFmtId="0" fontId="16" fillId="8" borderId="0" xfId="0" applyFont="1" applyFill="1" applyBorder="1" applyAlignment="1" applyProtection="1">
      <alignment horizontal="center" vertical="top"/>
      <protection hidden="1"/>
    </xf>
    <xf numFmtId="0" fontId="35" fillId="13" borderId="4" xfId="0" applyFont="1" applyFill="1" applyBorder="1" applyAlignment="1" applyProtection="1">
      <alignment horizontal="center" vertical="top" wrapText="1"/>
      <protection hidden="1"/>
    </xf>
    <xf numFmtId="0" fontId="4" fillId="8" borderId="9" xfId="0" applyFont="1" applyFill="1" applyBorder="1" applyAlignment="1" applyProtection="1">
      <alignment vertical="top"/>
      <protection hidden="1"/>
    </xf>
    <xf numFmtId="0" fontId="3" fillId="8" borderId="10" xfId="0" applyFont="1" applyFill="1" applyBorder="1" applyProtection="1">
      <protection hidden="1"/>
    </xf>
    <xf numFmtId="0" fontId="3" fillId="8" borderId="11" xfId="0" applyFont="1" applyFill="1" applyBorder="1" applyProtection="1">
      <protection hidden="1"/>
    </xf>
    <xf numFmtId="0" fontId="3" fillId="8" borderId="12" xfId="0" applyFont="1" applyFill="1" applyBorder="1" applyProtection="1">
      <protection hidden="1"/>
    </xf>
    <xf numFmtId="0" fontId="24" fillId="7" borderId="5" xfId="0" applyFont="1" applyFill="1" applyBorder="1" applyAlignment="1" applyProtection="1">
      <alignment horizontal="left"/>
      <protection hidden="1"/>
    </xf>
    <xf numFmtId="0" fontId="27" fillId="7" borderId="6" xfId="0" applyFont="1" applyFill="1" applyBorder="1" applyAlignment="1" applyProtection="1">
      <alignment horizontal="left" vertical="center"/>
      <protection hidden="1"/>
    </xf>
    <xf numFmtId="0" fontId="27" fillId="7" borderId="6" xfId="0" applyFont="1" applyFill="1" applyBorder="1" applyAlignment="1" applyProtection="1">
      <alignment horizontal="left"/>
      <protection hidden="1"/>
    </xf>
    <xf numFmtId="0" fontId="27" fillId="7" borderId="6" xfId="0" applyFont="1" applyFill="1" applyBorder="1" applyAlignment="1" applyProtection="1">
      <alignment horizontal="center"/>
      <protection hidden="1"/>
    </xf>
    <xf numFmtId="0" fontId="24" fillId="7" borderId="7" xfId="0" applyFont="1" applyFill="1" applyBorder="1" applyAlignment="1" applyProtection="1">
      <alignment horizontal="center"/>
      <protection hidden="1"/>
    </xf>
    <xf numFmtId="0" fontId="3" fillId="5" borderId="5" xfId="0" applyFont="1" applyFill="1" applyBorder="1" applyProtection="1">
      <protection hidden="1"/>
    </xf>
    <xf numFmtId="0" fontId="3" fillId="5" borderId="6" xfId="0" applyFont="1" applyFill="1" applyBorder="1" applyAlignment="1" applyProtection="1">
      <alignment horizontal="center" vertical="top"/>
      <protection hidden="1"/>
    </xf>
    <xf numFmtId="0" fontId="3" fillId="5" borderId="6" xfId="0" applyFont="1" applyFill="1" applyBorder="1" applyProtection="1">
      <protection hidden="1"/>
    </xf>
    <xf numFmtId="0" fontId="3" fillId="5" borderId="6" xfId="0" applyFont="1" applyFill="1" applyBorder="1" applyAlignment="1" applyProtection="1">
      <alignment wrapText="1"/>
      <protection hidden="1"/>
    </xf>
    <xf numFmtId="0" fontId="3" fillId="5" borderId="7" xfId="0" applyFont="1" applyFill="1" applyBorder="1" applyProtection="1">
      <protection hidden="1"/>
    </xf>
    <xf numFmtId="0" fontId="3" fillId="5" borderId="8" xfId="0" applyFont="1" applyFill="1" applyBorder="1" applyAlignment="1" applyProtection="1">
      <alignment vertical="top"/>
      <protection hidden="1"/>
    </xf>
    <xf numFmtId="0" fontId="30" fillId="5" borderId="0" xfId="2" quotePrefix="1" applyFont="1" applyFill="1" applyBorder="1" applyAlignment="1" applyProtection="1">
      <alignment horizontal="left" vertical="top"/>
      <protection hidden="1"/>
    </xf>
    <xf numFmtId="0" fontId="3" fillId="0" borderId="0" xfId="0" applyFont="1" applyBorder="1" applyAlignment="1" applyProtection="1">
      <alignment horizontal="left" vertical="top" wrapText="1"/>
      <protection hidden="1"/>
    </xf>
    <xf numFmtId="0" fontId="2" fillId="0" borderId="0" xfId="0" applyFont="1" applyBorder="1" applyAlignment="1" applyProtection="1">
      <alignment horizontal="center" vertical="top" wrapText="1"/>
      <protection hidden="1"/>
    </xf>
    <xf numFmtId="0" fontId="3" fillId="5" borderId="9" xfId="0" applyFont="1" applyFill="1" applyBorder="1" applyProtection="1">
      <protection hidden="1"/>
    </xf>
    <xf numFmtId="0" fontId="3" fillId="5" borderId="8" xfId="0" applyFont="1" applyFill="1" applyBorder="1" applyProtection="1">
      <protection hidden="1"/>
    </xf>
    <xf numFmtId="0" fontId="3" fillId="5" borderId="0" xfId="0" applyFont="1" applyFill="1" applyBorder="1" applyAlignment="1" applyProtection="1">
      <alignment horizontal="left" vertical="top"/>
      <protection hidden="1"/>
    </xf>
    <xf numFmtId="0" fontId="28" fillId="5" borderId="0" xfId="2" quotePrefix="1" applyFont="1" applyFill="1" applyBorder="1" applyAlignment="1" applyProtection="1">
      <alignment horizontal="left" vertical="top"/>
      <protection hidden="1"/>
    </xf>
    <xf numFmtId="0" fontId="2" fillId="6" borderId="4" xfId="0" applyFont="1" applyFill="1" applyBorder="1" applyAlignment="1" applyProtection="1">
      <alignment horizontal="center" vertical="top" wrapText="1"/>
      <protection hidden="1"/>
    </xf>
    <xf numFmtId="0" fontId="3" fillId="0" borderId="0" xfId="0" applyFont="1" applyBorder="1" applyAlignment="1" applyProtection="1">
      <alignment vertical="top" wrapText="1"/>
      <protection hidden="1"/>
    </xf>
    <xf numFmtId="0" fontId="3" fillId="5" borderId="10" xfId="0" applyFont="1" applyFill="1" applyBorder="1" applyProtection="1">
      <protection hidden="1"/>
    </xf>
    <xf numFmtId="0" fontId="3" fillId="5" borderId="11" xfId="0" applyFont="1" applyFill="1" applyBorder="1" applyAlignment="1" applyProtection="1">
      <alignment horizontal="center"/>
      <protection hidden="1"/>
    </xf>
    <xf numFmtId="0" fontId="3" fillId="5" borderId="11" xfId="0" applyFont="1" applyFill="1" applyBorder="1" applyProtection="1">
      <protection hidden="1"/>
    </xf>
    <xf numFmtId="0" fontId="3" fillId="5" borderId="11" xfId="0" applyFont="1" applyFill="1" applyBorder="1" applyAlignment="1" applyProtection="1">
      <alignment wrapText="1"/>
      <protection hidden="1"/>
    </xf>
    <xf numFmtId="0" fontId="3" fillId="5" borderId="12" xfId="0" applyFont="1" applyFill="1" applyBorder="1" applyProtection="1">
      <protection hidden="1"/>
    </xf>
    <xf numFmtId="0" fontId="26" fillId="0" borderId="10" xfId="0" applyFont="1" applyBorder="1" applyProtection="1">
      <protection hidden="1"/>
    </xf>
    <xf numFmtId="0" fontId="26" fillId="0" borderId="11" xfId="0" applyFont="1" applyBorder="1" applyProtection="1">
      <protection hidden="1"/>
    </xf>
    <xf numFmtId="0" fontId="26" fillId="0" borderId="12" xfId="0" applyFont="1" applyBorder="1" applyProtection="1">
      <protection hidden="1"/>
    </xf>
    <xf numFmtId="0" fontId="35" fillId="7" borderId="5" xfId="0" applyFont="1" applyFill="1" applyBorder="1" applyAlignment="1" applyProtection="1">
      <alignment horizontal="left" vertical="top"/>
      <protection hidden="1"/>
    </xf>
    <xf numFmtId="0" fontId="29" fillId="7" borderId="6" xfId="0" applyFont="1" applyFill="1" applyBorder="1" applyAlignment="1" applyProtection="1">
      <alignment vertical="top"/>
      <protection hidden="1"/>
    </xf>
    <xf numFmtId="0" fontId="5" fillId="7" borderId="6" xfId="0" applyFont="1" applyFill="1" applyBorder="1" applyAlignment="1" applyProtection="1">
      <alignment vertical="top"/>
      <protection hidden="1"/>
    </xf>
    <xf numFmtId="0" fontId="5" fillId="7" borderId="6" xfId="0" applyFont="1" applyFill="1" applyBorder="1" applyAlignment="1" applyProtection="1">
      <alignment horizontal="center" vertical="top"/>
      <protection hidden="1"/>
    </xf>
    <xf numFmtId="0" fontId="27" fillId="7" borderId="6" xfId="0" applyFont="1" applyFill="1" applyBorder="1" applyAlignment="1" applyProtection="1">
      <alignment horizontal="right" vertical="top"/>
      <protection hidden="1"/>
    </xf>
    <xf numFmtId="0" fontId="29" fillId="7" borderId="7" xfId="0" applyFont="1" applyFill="1" applyBorder="1" applyAlignment="1" applyProtection="1">
      <alignment vertical="top"/>
      <protection hidden="1"/>
    </xf>
    <xf numFmtId="0" fontId="5" fillId="0" borderId="0" xfId="0" applyFont="1" applyAlignment="1" applyProtection="1">
      <alignment vertical="top"/>
      <protection hidden="1"/>
    </xf>
    <xf numFmtId="0" fontId="6" fillId="7" borderId="10" xfId="0" applyFont="1" applyFill="1" applyBorder="1" applyAlignment="1" applyProtection="1">
      <alignment vertical="top"/>
      <protection hidden="1"/>
    </xf>
    <xf numFmtId="0" fontId="29" fillId="7" borderId="11" xfId="0" applyFont="1" applyFill="1" applyBorder="1" applyAlignment="1" applyProtection="1">
      <alignment vertical="top"/>
      <protection hidden="1"/>
    </xf>
    <xf numFmtId="0" fontId="27" fillId="7" borderId="11" xfId="0" applyFont="1" applyFill="1" applyBorder="1" applyAlignment="1" applyProtection="1">
      <alignment horizontal="left" vertical="top"/>
      <protection hidden="1"/>
    </xf>
    <xf numFmtId="0" fontId="5" fillId="7" borderId="11" xfId="0" applyFont="1" applyFill="1" applyBorder="1" applyAlignment="1" applyProtection="1">
      <alignment vertical="top"/>
      <protection hidden="1"/>
    </xf>
    <xf numFmtId="0" fontId="5" fillId="7" borderId="12" xfId="0" applyFont="1" applyFill="1" applyBorder="1" applyAlignment="1" applyProtection="1">
      <alignment vertical="top"/>
      <protection hidden="1"/>
    </xf>
    <xf numFmtId="0" fontId="24" fillId="0" borderId="8" xfId="0" applyFont="1" applyBorder="1" applyAlignment="1" applyProtection="1">
      <alignment horizontal="left" vertical="top"/>
      <protection hidden="1"/>
    </xf>
    <xf numFmtId="0" fontId="5" fillId="0" borderId="6" xfId="0" applyFont="1" applyBorder="1" applyAlignment="1" applyProtection="1">
      <alignment vertical="top"/>
      <protection hidden="1"/>
    </xf>
    <xf numFmtId="0" fontId="5" fillId="0" borderId="6" xfId="0" applyFont="1" applyFill="1" applyBorder="1" applyAlignment="1" applyProtection="1">
      <alignment vertical="top"/>
      <protection hidden="1"/>
    </xf>
    <xf numFmtId="0" fontId="5" fillId="0" borderId="6" xfId="0" applyFont="1" applyBorder="1" applyAlignment="1" applyProtection="1">
      <alignment horizontal="center" vertical="top"/>
      <protection hidden="1"/>
    </xf>
    <xf numFmtId="0" fontId="14" fillId="0" borderId="0" xfId="0" applyFont="1" applyBorder="1" applyAlignment="1" applyProtection="1">
      <alignment horizontal="right" vertical="top"/>
      <protection hidden="1"/>
    </xf>
    <xf numFmtId="0" fontId="5" fillId="0" borderId="7" xfId="0" applyFont="1" applyBorder="1" applyAlignment="1" applyProtection="1">
      <alignment vertical="top"/>
      <protection hidden="1"/>
    </xf>
    <xf numFmtId="0" fontId="5" fillId="0" borderId="8" xfId="0" applyFont="1" applyBorder="1" applyAlignment="1" applyProtection="1">
      <alignment vertical="top"/>
      <protection hidden="1"/>
    </xf>
    <xf numFmtId="0" fontId="5" fillId="0" borderId="0" xfId="0" applyFont="1" applyBorder="1" applyAlignment="1" applyProtection="1">
      <alignment vertical="top"/>
      <protection hidden="1"/>
    </xf>
    <xf numFmtId="0" fontId="5" fillId="0" borderId="0" xfId="0" applyFont="1" applyFill="1" applyBorder="1" applyAlignment="1" applyProtection="1">
      <alignment vertical="top"/>
      <protection hidden="1"/>
    </xf>
    <xf numFmtId="0" fontId="5" fillId="0" borderId="0" xfId="0" applyFont="1" applyBorder="1" applyAlignment="1" applyProtection="1">
      <alignment horizontal="center" vertical="top"/>
      <protection hidden="1"/>
    </xf>
    <xf numFmtId="0" fontId="3" fillId="7" borderId="6" xfId="0" applyFont="1" applyFill="1" applyBorder="1" applyAlignment="1" applyProtection="1">
      <alignment horizontal="center" vertical="top" wrapText="1"/>
      <protection hidden="1"/>
    </xf>
    <xf numFmtId="0" fontId="5" fillId="0" borderId="9" xfId="0" applyFont="1" applyBorder="1" applyAlignment="1" applyProtection="1">
      <alignment vertical="top"/>
      <protection hidden="1"/>
    </xf>
    <xf numFmtId="0" fontId="22" fillId="0" borderId="0" xfId="0" applyFont="1" applyBorder="1" applyAlignment="1" applyProtection="1">
      <alignment vertical="center"/>
      <protection hidden="1"/>
    </xf>
    <xf numFmtId="0" fontId="22" fillId="0" borderId="0" xfId="0" applyFont="1" applyBorder="1" applyAlignment="1" applyProtection="1">
      <alignment horizontal="left"/>
      <protection hidden="1"/>
    </xf>
    <xf numFmtId="0" fontId="22" fillId="0" borderId="0" xfId="0" applyFont="1" applyBorder="1" applyAlignment="1" applyProtection="1">
      <alignment vertical="top"/>
      <protection hidden="1"/>
    </xf>
    <xf numFmtId="0" fontId="2" fillId="0" borderId="0"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5" fillId="7" borderId="23" xfId="0" applyFont="1" applyFill="1" applyBorder="1" applyAlignment="1" applyProtection="1">
      <alignment vertical="top"/>
      <protection hidden="1"/>
    </xf>
    <xf numFmtId="0" fontId="6" fillId="7" borderId="24" xfId="0" applyFont="1" applyFill="1" applyBorder="1" applyAlignment="1" applyProtection="1">
      <alignment vertical="top"/>
      <protection hidden="1"/>
    </xf>
    <xf numFmtId="0" fontId="5" fillId="7" borderId="24" xfId="0" applyFont="1" applyFill="1" applyBorder="1" applyAlignment="1" applyProtection="1">
      <alignment vertical="top"/>
      <protection hidden="1"/>
    </xf>
    <xf numFmtId="0" fontId="5" fillId="7" borderId="24" xfId="0" applyFont="1" applyFill="1" applyBorder="1" applyAlignment="1" applyProtection="1">
      <alignment horizontal="right" vertical="top"/>
      <protection hidden="1"/>
    </xf>
    <xf numFmtId="0" fontId="38" fillId="7" borderId="24" xfId="0" applyFont="1" applyFill="1" applyBorder="1" applyAlignment="1" applyProtection="1">
      <alignment horizontal="center" vertical="center"/>
      <protection hidden="1"/>
    </xf>
    <xf numFmtId="0" fontId="38" fillId="7" borderId="24" xfId="0" applyFont="1" applyFill="1" applyBorder="1" applyAlignment="1" applyProtection="1">
      <alignment horizontal="right" vertical="center"/>
      <protection hidden="1"/>
    </xf>
    <xf numFmtId="0" fontId="5" fillId="7" borderId="25" xfId="0" applyFont="1" applyFill="1" applyBorder="1" applyAlignment="1" applyProtection="1">
      <alignment vertical="top"/>
      <protection hidden="1"/>
    </xf>
    <xf numFmtId="0" fontId="5" fillId="8" borderId="5" xfId="0" applyFont="1" applyFill="1" applyBorder="1" applyAlignment="1" applyProtection="1">
      <alignment vertical="top"/>
      <protection hidden="1"/>
    </xf>
    <xf numFmtId="0" fontId="36" fillId="8" borderId="6" xfId="0" applyFont="1" applyFill="1" applyBorder="1" applyAlignment="1" applyProtection="1">
      <alignment vertical="top"/>
      <protection hidden="1"/>
    </xf>
    <xf numFmtId="0" fontId="5" fillId="8" borderId="6" xfId="0" applyFont="1" applyFill="1" applyBorder="1" applyAlignment="1" applyProtection="1">
      <alignment vertical="top"/>
      <protection hidden="1"/>
    </xf>
    <xf numFmtId="0" fontId="5" fillId="8" borderId="6" xfId="0" applyFont="1" applyFill="1" applyBorder="1" applyAlignment="1" applyProtection="1">
      <alignment horizontal="right" vertical="top"/>
      <protection hidden="1"/>
    </xf>
    <xf numFmtId="0" fontId="5" fillId="8" borderId="7" xfId="0" applyFont="1" applyFill="1" applyBorder="1" applyAlignment="1" applyProtection="1">
      <alignment vertical="top"/>
      <protection hidden="1"/>
    </xf>
    <xf numFmtId="0" fontId="5" fillId="8" borderId="8" xfId="0" applyFont="1" applyFill="1" applyBorder="1" applyAlignment="1" applyProtection="1">
      <alignment vertical="top"/>
      <protection hidden="1"/>
    </xf>
    <xf numFmtId="0" fontId="16" fillId="8" borderId="0" xfId="0" applyFont="1" applyFill="1" applyBorder="1" applyAlignment="1" applyProtection="1">
      <alignment horizontal="left" vertical="top"/>
      <protection hidden="1"/>
    </xf>
    <xf numFmtId="0" fontId="5" fillId="8" borderId="9" xfId="0" applyFont="1" applyFill="1" applyBorder="1" applyAlignment="1" applyProtection="1">
      <alignment vertical="top"/>
      <protection hidden="1"/>
    </xf>
    <xf numFmtId="0" fontId="6" fillId="7" borderId="29" xfId="0" applyFont="1" applyFill="1" applyBorder="1" applyAlignment="1" applyProtection="1">
      <alignment horizontal="center" vertical="top" wrapText="1"/>
      <protection hidden="1"/>
    </xf>
    <xf numFmtId="0" fontId="15" fillId="8" borderId="0" xfId="0" applyFont="1" applyFill="1" applyBorder="1" applyAlignment="1" applyProtection="1">
      <alignment horizontal="left" vertical="top"/>
      <protection hidden="1"/>
    </xf>
    <xf numFmtId="0" fontId="6" fillId="7" borderId="30" xfId="0" applyFont="1" applyFill="1" applyBorder="1" applyAlignment="1" applyProtection="1">
      <alignment horizontal="center" vertical="top"/>
      <protection hidden="1"/>
    </xf>
    <xf numFmtId="0" fontId="7" fillId="13" borderId="4" xfId="0" applyFont="1" applyFill="1" applyBorder="1" applyAlignment="1" applyProtection="1">
      <alignment horizontal="center" vertical="top"/>
      <protection hidden="1"/>
    </xf>
    <xf numFmtId="0" fontId="7" fillId="8" borderId="0" xfId="0" applyFont="1" applyFill="1" applyBorder="1" applyAlignment="1" applyProtection="1">
      <alignment horizontal="center" vertical="top"/>
      <protection hidden="1"/>
    </xf>
    <xf numFmtId="1" fontId="5" fillId="2" borderId="4" xfId="0" applyNumberFormat="1" applyFont="1" applyFill="1" applyBorder="1" applyAlignment="1" applyProtection="1">
      <alignment horizontal="center" vertical="top"/>
      <protection hidden="1"/>
    </xf>
    <xf numFmtId="0" fontId="4" fillId="8" borderId="0" xfId="0" applyFont="1" applyFill="1" applyBorder="1" applyAlignment="1" applyProtection="1">
      <alignment horizontal="left" vertical="top" wrapText="1"/>
      <protection hidden="1"/>
    </xf>
    <xf numFmtId="0" fontId="5" fillId="8" borderId="10" xfId="0" applyFont="1" applyFill="1" applyBorder="1" applyAlignment="1" applyProtection="1">
      <alignment vertical="top"/>
      <protection hidden="1"/>
    </xf>
    <xf numFmtId="0" fontId="4" fillId="8" borderId="11" xfId="0" applyFont="1" applyFill="1" applyBorder="1" applyAlignment="1" applyProtection="1">
      <alignment horizontal="left" vertical="top"/>
      <protection hidden="1"/>
    </xf>
    <xf numFmtId="0" fontId="5" fillId="8" borderId="11" xfId="0" applyFont="1" applyFill="1" applyBorder="1" applyAlignment="1" applyProtection="1">
      <alignment vertical="top"/>
      <protection hidden="1"/>
    </xf>
    <xf numFmtId="0" fontId="16" fillId="8" borderId="11" xfId="0" applyFont="1" applyFill="1" applyBorder="1" applyAlignment="1" applyProtection="1">
      <alignment horizontal="left" vertical="top"/>
      <protection hidden="1"/>
    </xf>
    <xf numFmtId="0" fontId="3" fillId="8" borderId="11" xfId="0" applyFont="1" applyFill="1" applyBorder="1" applyAlignment="1" applyProtection="1">
      <alignment horizontal="center" vertical="top" wrapText="1"/>
      <protection hidden="1"/>
    </xf>
    <xf numFmtId="0" fontId="5" fillId="8" borderId="12" xfId="0" applyFont="1" applyFill="1" applyBorder="1" applyAlignment="1" applyProtection="1">
      <alignment vertical="top"/>
      <protection hidden="1"/>
    </xf>
    <xf numFmtId="0" fontId="14" fillId="0" borderId="0" xfId="0" applyFont="1" applyBorder="1" applyAlignment="1" applyProtection="1">
      <alignment vertical="top"/>
      <protection hidden="1"/>
    </xf>
    <xf numFmtId="0" fontId="3" fillId="0" borderId="0" xfId="0" applyFont="1" applyFill="1" applyBorder="1" applyAlignment="1" applyProtection="1">
      <alignment horizontal="center" vertical="top"/>
      <protection hidden="1"/>
    </xf>
    <xf numFmtId="0" fontId="16" fillId="0" borderId="0" xfId="0" applyFont="1" applyBorder="1" applyAlignment="1" applyProtection="1">
      <alignment horizontal="right" vertical="top"/>
      <protection hidden="1"/>
    </xf>
    <xf numFmtId="0" fontId="5" fillId="0" borderId="0" xfId="0" applyFont="1" applyBorder="1" applyAlignment="1" applyProtection="1">
      <alignment horizontal="center" vertical="top" wrapText="1"/>
      <protection hidden="1"/>
    </xf>
    <xf numFmtId="0" fontId="33" fillId="8" borderId="6" xfId="0" applyFont="1" applyFill="1" applyBorder="1" applyAlignment="1" applyProtection="1">
      <alignment vertical="top"/>
      <protection hidden="1"/>
    </xf>
    <xf numFmtId="0" fontId="37" fillId="8" borderId="8" xfId="0" applyFont="1" applyFill="1" applyBorder="1" applyAlignment="1" applyProtection="1">
      <alignment horizontal="center" vertical="top"/>
      <protection hidden="1"/>
    </xf>
    <xf numFmtId="0" fontId="33" fillId="8" borderId="0" xfId="0" applyFont="1" applyFill="1" applyBorder="1" applyAlignment="1" applyProtection="1">
      <alignment horizontal="right" vertical="top"/>
      <protection hidden="1"/>
    </xf>
    <xf numFmtId="0" fontId="5" fillId="8" borderId="0" xfId="0" applyFont="1" applyFill="1" applyBorder="1" applyAlignment="1" applyProtection="1">
      <alignment vertical="top" wrapText="1"/>
      <protection hidden="1"/>
    </xf>
    <xf numFmtId="0" fontId="5" fillId="2" borderId="23" xfId="0" applyFont="1" applyFill="1" applyBorder="1" applyAlignment="1" applyProtection="1">
      <alignment vertical="top"/>
      <protection hidden="1"/>
    </xf>
    <xf numFmtId="0" fontId="5" fillId="2" borderId="24" xfId="0" applyFont="1" applyFill="1" applyBorder="1" applyAlignment="1" applyProtection="1">
      <alignment vertical="top"/>
      <protection hidden="1"/>
    </xf>
    <xf numFmtId="0" fontId="16" fillId="2" borderId="24" xfId="0" applyFont="1" applyFill="1" applyBorder="1" applyAlignment="1" applyProtection="1">
      <alignment horizontal="left" vertical="top"/>
      <protection hidden="1"/>
    </xf>
    <xf numFmtId="0" fontId="3" fillId="2" borderId="24" xfId="0" applyFont="1" applyFill="1" applyBorder="1" applyAlignment="1" applyProtection="1">
      <alignment horizontal="center" vertical="top" wrapText="1"/>
      <protection hidden="1"/>
    </xf>
    <xf numFmtId="0" fontId="5" fillId="2" borderId="25" xfId="0" applyFont="1" applyFill="1" applyBorder="1" applyAlignment="1" applyProtection="1">
      <alignment vertical="top"/>
      <protection hidden="1"/>
    </xf>
    <xf numFmtId="0" fontId="13" fillId="8" borderId="6" xfId="0" applyFont="1" applyFill="1" applyBorder="1" applyAlignment="1" applyProtection="1">
      <alignment vertical="top"/>
      <protection hidden="1"/>
    </xf>
    <xf numFmtId="0" fontId="13" fillId="8" borderId="0" xfId="0" applyFont="1" applyFill="1" applyBorder="1" applyAlignment="1" applyProtection="1">
      <alignment vertical="top"/>
      <protection hidden="1"/>
    </xf>
    <xf numFmtId="0" fontId="6" fillId="7" borderId="31" xfId="0" applyFont="1" applyFill="1" applyBorder="1" applyAlignment="1" applyProtection="1">
      <alignment horizontal="center" vertical="top"/>
      <protection hidden="1"/>
    </xf>
    <xf numFmtId="0" fontId="6" fillId="7" borderId="32" xfId="0" applyFont="1" applyFill="1" applyBorder="1" applyAlignment="1" applyProtection="1">
      <alignment horizontal="center" vertical="top"/>
      <protection hidden="1"/>
    </xf>
    <xf numFmtId="0" fontId="4" fillId="8" borderId="0" xfId="0" applyFont="1" applyFill="1" applyBorder="1" applyAlignment="1" applyProtection="1">
      <alignment horizontal="right" vertical="top"/>
      <protection hidden="1"/>
    </xf>
    <xf numFmtId="0" fontId="13" fillId="8" borderId="0" xfId="0" applyFont="1" applyFill="1" applyBorder="1" applyAlignment="1" applyProtection="1">
      <alignment horizontal="left" vertical="top" wrapText="1"/>
      <protection hidden="1"/>
    </xf>
    <xf numFmtId="0" fontId="6" fillId="7" borderId="4" xfId="0" applyFont="1" applyFill="1" applyBorder="1" applyAlignment="1" applyProtection="1">
      <alignment horizontal="center" wrapText="1"/>
      <protection hidden="1"/>
    </xf>
    <xf numFmtId="0" fontId="28" fillId="8" borderId="0" xfId="2" applyFont="1" applyFill="1" applyBorder="1" applyAlignment="1" applyProtection="1">
      <alignment horizontal="left" vertical="top"/>
      <protection hidden="1"/>
    </xf>
    <xf numFmtId="0" fontId="4" fillId="8" borderId="11" xfId="0" applyFont="1" applyFill="1" applyBorder="1" applyAlignment="1" applyProtection="1">
      <alignment horizontal="left" vertical="top" wrapText="1"/>
      <protection hidden="1"/>
    </xf>
    <xf numFmtId="0" fontId="5" fillId="0" borderId="10" xfId="0" applyFont="1" applyBorder="1" applyAlignment="1" applyProtection="1">
      <alignment vertical="top"/>
      <protection hidden="1"/>
    </xf>
    <xf numFmtId="0" fontId="5" fillId="0" borderId="11" xfId="0" applyFont="1" applyBorder="1" applyAlignment="1" applyProtection="1">
      <alignment vertical="top"/>
      <protection hidden="1"/>
    </xf>
    <xf numFmtId="0" fontId="5" fillId="0" borderId="11" xfId="0" applyFont="1" applyBorder="1" applyAlignment="1" applyProtection="1">
      <alignment horizontal="center" vertical="top"/>
      <protection hidden="1"/>
    </xf>
    <xf numFmtId="0" fontId="5" fillId="0" borderId="12" xfId="0" applyFont="1" applyBorder="1" applyAlignment="1" applyProtection="1">
      <alignment vertical="top"/>
      <protection hidden="1"/>
    </xf>
    <xf numFmtId="0" fontId="14" fillId="0" borderId="0" xfId="0" applyFont="1" applyBorder="1" applyAlignment="1" applyProtection="1">
      <alignment horizontal="left" vertical="top"/>
      <protection hidden="1"/>
    </xf>
    <xf numFmtId="0" fontId="8" fillId="0" borderId="0" xfId="0" applyFont="1" applyBorder="1" applyAlignment="1" applyProtection="1">
      <alignment horizontal="center" vertical="top"/>
      <protection hidden="1"/>
    </xf>
    <xf numFmtId="0" fontId="7" fillId="0" borderId="0" xfId="0" applyFont="1" applyBorder="1" applyAlignment="1" applyProtection="1">
      <alignment vertical="top"/>
      <protection hidden="1"/>
    </xf>
    <xf numFmtId="0" fontId="9" fillId="0" borderId="0" xfId="0" applyFont="1" applyBorder="1" applyAlignment="1" applyProtection="1">
      <alignment vertical="top"/>
      <protection hidden="1"/>
    </xf>
    <xf numFmtId="0" fontId="5" fillId="0" borderId="0" xfId="0" applyFont="1" applyBorder="1" applyAlignment="1" applyProtection="1">
      <alignment horizontal="left" vertical="top"/>
      <protection hidden="1"/>
    </xf>
    <xf numFmtId="0" fontId="5" fillId="0" borderId="0" xfId="0" applyFont="1" applyFill="1" applyAlignment="1" applyProtection="1">
      <alignment vertical="top"/>
      <protection hidden="1"/>
    </xf>
    <xf numFmtId="0" fontId="5" fillId="0" borderId="0" xfId="0" applyFont="1" applyAlignment="1" applyProtection="1">
      <alignment horizontal="center" vertical="top"/>
      <protection hidden="1"/>
    </xf>
    <xf numFmtId="0" fontId="5" fillId="3" borderId="4" xfId="0" applyFont="1" applyFill="1" applyBorder="1" applyAlignment="1" applyProtection="1">
      <alignment horizontal="center" vertical="top"/>
      <protection locked="0" hidden="1"/>
    </xf>
    <xf numFmtId="10" fontId="5" fillId="3" borderId="4" xfId="1" applyNumberFormat="1" applyFont="1" applyFill="1" applyBorder="1" applyAlignment="1" applyProtection="1">
      <alignment horizontal="center" vertical="top"/>
      <protection locked="0" hidden="1"/>
    </xf>
    <xf numFmtId="0" fontId="5" fillId="3" borderId="13" xfId="0" applyFont="1" applyFill="1" applyBorder="1" applyAlignment="1" applyProtection="1">
      <alignment horizontal="center" vertical="top"/>
      <protection locked="0" hidden="1"/>
    </xf>
    <xf numFmtId="0" fontId="5" fillId="3" borderId="14" xfId="0" applyFont="1" applyFill="1" applyBorder="1" applyAlignment="1" applyProtection="1">
      <alignment horizontal="center" vertical="top"/>
      <protection locked="0" hidden="1"/>
    </xf>
    <xf numFmtId="0" fontId="5" fillId="3" borderId="4" xfId="0" applyFont="1" applyFill="1" applyBorder="1" applyAlignment="1" applyProtection="1">
      <alignment vertical="top"/>
      <protection locked="0" hidden="1"/>
    </xf>
    <xf numFmtId="0" fontId="29" fillId="7" borderId="6" xfId="0" applyFont="1" applyFill="1" applyBorder="1" applyAlignment="1" applyProtection="1">
      <alignment horizontal="center"/>
      <protection hidden="1"/>
    </xf>
    <xf numFmtId="0" fontId="43" fillId="7" borderId="6" xfId="0" applyFont="1" applyFill="1" applyBorder="1" applyAlignment="1" applyProtection="1">
      <alignment horizontal="right"/>
      <protection hidden="1"/>
    </xf>
    <xf numFmtId="0" fontId="29" fillId="7" borderId="11" xfId="0" applyFont="1" applyFill="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6" xfId="0" applyFont="1" applyFill="1" applyBorder="1" applyProtection="1">
      <protection hidden="1"/>
    </xf>
    <xf numFmtId="0" fontId="14" fillId="0" borderId="0" xfId="0" applyFont="1" applyBorder="1" applyAlignment="1" applyProtection="1">
      <alignment horizontal="right"/>
      <protection hidden="1"/>
    </xf>
    <xf numFmtId="0" fontId="5" fillId="0" borderId="0" xfId="0" applyFont="1" applyFill="1" applyBorder="1" applyProtection="1">
      <protection hidden="1"/>
    </xf>
    <xf numFmtId="0" fontId="47" fillId="0" borderId="0" xfId="0" applyFont="1" applyBorder="1" applyAlignment="1" applyProtection="1">
      <protection hidden="1"/>
    </xf>
    <xf numFmtId="0" fontId="3" fillId="0" borderId="0" xfId="0" applyFont="1" applyFill="1" applyBorder="1" applyProtection="1">
      <protection hidden="1"/>
    </xf>
    <xf numFmtId="0" fontId="2" fillId="0" borderId="0" xfId="0" applyFont="1" applyFill="1" applyBorder="1" applyProtection="1">
      <protection hidden="1"/>
    </xf>
    <xf numFmtId="0" fontId="3" fillId="0" borderId="0" xfId="0" applyFont="1" applyFill="1" applyBorder="1" applyAlignment="1" applyProtection="1">
      <alignment horizontal="center"/>
      <protection hidden="1"/>
    </xf>
    <xf numFmtId="0" fontId="6" fillId="0" borderId="0" xfId="0" applyFont="1" applyBorder="1" applyAlignment="1" applyProtection="1">
      <alignment horizontal="center" wrapText="1"/>
      <protection hidden="1"/>
    </xf>
    <xf numFmtId="0" fontId="5" fillId="7" borderId="24" xfId="0" applyFont="1" applyFill="1" applyBorder="1" applyAlignment="1" applyProtection="1">
      <alignment horizontal="center" vertical="top"/>
      <protection hidden="1"/>
    </xf>
    <xf numFmtId="0" fontId="5" fillId="8" borderId="6" xfId="0" applyFont="1" applyFill="1" applyBorder="1" applyAlignment="1" applyProtection="1">
      <alignment horizontal="center" vertical="top"/>
      <protection hidden="1"/>
    </xf>
    <xf numFmtId="0" fontId="5" fillId="8" borderId="0" xfId="0" applyFont="1" applyFill="1" applyBorder="1" applyAlignment="1" applyProtection="1">
      <alignment horizontal="right" vertical="top"/>
      <protection hidden="1"/>
    </xf>
    <xf numFmtId="0" fontId="33" fillId="8" borderId="0" xfId="0" applyFont="1" applyFill="1" applyBorder="1" applyAlignment="1" applyProtection="1">
      <alignment vertical="top" wrapText="1"/>
      <protection hidden="1"/>
    </xf>
    <xf numFmtId="0" fontId="5" fillId="8" borderId="0" xfId="0" applyFont="1" applyFill="1" applyBorder="1" applyAlignment="1" applyProtection="1">
      <alignment horizontal="center" vertical="top"/>
      <protection hidden="1"/>
    </xf>
    <xf numFmtId="0" fontId="5" fillId="7" borderId="4" xfId="0" applyFont="1" applyFill="1" applyBorder="1" applyAlignment="1" applyProtection="1">
      <alignment horizontal="center" vertical="top"/>
      <protection hidden="1"/>
    </xf>
    <xf numFmtId="0" fontId="5" fillId="8" borderId="0" xfId="0" applyFont="1" applyFill="1" applyBorder="1" applyAlignment="1" applyProtection="1">
      <alignment horizontal="left" vertical="top" wrapText="1"/>
      <protection hidden="1"/>
    </xf>
    <xf numFmtId="0" fontId="6" fillId="8" borderId="0" xfId="0" applyFont="1" applyFill="1" applyBorder="1" applyAlignment="1" applyProtection="1">
      <alignment vertical="top"/>
      <protection hidden="1"/>
    </xf>
    <xf numFmtId="0" fontId="5" fillId="8" borderId="11" xfId="0" applyFont="1" applyFill="1" applyBorder="1" applyAlignment="1" applyProtection="1">
      <alignment horizontal="center" vertical="top"/>
      <protection hidden="1"/>
    </xf>
    <xf numFmtId="0" fontId="5" fillId="8" borderId="0" xfId="0" applyFont="1" applyFill="1" applyBorder="1" applyAlignment="1" applyProtection="1">
      <alignment vertical="top" wrapText="1"/>
      <protection hidden="1"/>
    </xf>
    <xf numFmtId="0" fontId="5" fillId="7" borderId="30" xfId="0" applyFont="1" applyFill="1" applyBorder="1" applyAlignment="1" applyProtection="1">
      <alignment horizontal="center" vertical="top"/>
      <protection hidden="1"/>
    </xf>
    <xf numFmtId="0" fontId="5" fillId="2" borderId="4" xfId="0" applyFont="1" applyFill="1" applyBorder="1" applyAlignment="1" applyProtection="1">
      <alignment horizontal="center" vertical="top"/>
      <protection hidden="1"/>
    </xf>
    <xf numFmtId="0" fontId="5" fillId="7" borderId="21" xfId="0" applyFont="1" applyFill="1" applyBorder="1" applyAlignment="1" applyProtection="1">
      <alignment vertical="top"/>
      <protection hidden="1"/>
    </xf>
    <xf numFmtId="0" fontId="5" fillId="7" borderId="16" xfId="0" applyFont="1" applyFill="1" applyBorder="1" applyAlignment="1" applyProtection="1">
      <alignment horizontal="center" vertical="top"/>
      <protection hidden="1"/>
    </xf>
    <xf numFmtId="0" fontId="5" fillId="7" borderId="22" xfId="0" applyFont="1" applyFill="1" applyBorder="1" applyAlignment="1" applyProtection="1">
      <alignment vertical="top"/>
      <protection hidden="1"/>
    </xf>
    <xf numFmtId="0" fontId="3" fillId="7" borderId="24" xfId="0" applyFont="1" applyFill="1" applyBorder="1" applyAlignment="1" applyProtection="1">
      <alignment horizontal="center"/>
      <protection hidden="1"/>
    </xf>
    <xf numFmtId="0" fontId="3" fillId="8" borderId="0" xfId="0" applyFont="1" applyFill="1" applyBorder="1" applyAlignment="1" applyProtection="1">
      <alignment horizontal="center"/>
      <protection hidden="1"/>
    </xf>
    <xf numFmtId="0" fontId="0" fillId="8" borderId="0" xfId="0" applyFill="1" applyBorder="1" applyProtection="1">
      <protection hidden="1"/>
    </xf>
    <xf numFmtId="0" fontId="16" fillId="8" borderId="0" xfId="0" applyFont="1" applyFill="1" applyBorder="1" applyAlignment="1" applyProtection="1">
      <alignment horizontal="center"/>
      <protection hidden="1"/>
    </xf>
    <xf numFmtId="0" fontId="5" fillId="7" borderId="29" xfId="0" applyFont="1" applyFill="1" applyBorder="1" applyAlignment="1" applyProtection="1">
      <alignment horizontal="center" vertical="top" wrapText="1"/>
      <protection hidden="1"/>
    </xf>
    <xf numFmtId="0" fontId="39" fillId="8" borderId="0" xfId="0" applyFont="1" applyFill="1" applyBorder="1" applyAlignment="1" applyProtection="1">
      <alignment horizontal="left"/>
      <protection hidden="1"/>
    </xf>
    <xf numFmtId="0" fontId="4" fillId="8" borderId="0" xfId="0" applyFont="1" applyFill="1" applyBorder="1" applyAlignment="1" applyProtection="1">
      <alignment horizontal="left"/>
      <protection hidden="1"/>
    </xf>
    <xf numFmtId="0" fontId="4" fillId="8" borderId="0" xfId="0" applyFont="1" applyFill="1" applyBorder="1" applyAlignment="1" applyProtection="1">
      <alignment vertical="top" wrapText="1"/>
      <protection hidden="1"/>
    </xf>
    <xf numFmtId="0" fontId="5" fillId="8" borderId="0" xfId="0" applyFont="1" applyFill="1" applyBorder="1" applyAlignment="1" applyProtection="1">
      <alignment horizontal="center"/>
      <protection hidden="1"/>
    </xf>
    <xf numFmtId="0" fontId="5" fillId="8" borderId="0" xfId="0" applyFont="1" applyFill="1" applyBorder="1" applyAlignment="1" applyProtection="1">
      <alignment horizontal="left"/>
      <protection hidden="1"/>
    </xf>
    <xf numFmtId="0" fontId="5" fillId="2" borderId="24" xfId="0" applyFont="1" applyFill="1" applyBorder="1" applyAlignment="1" applyProtection="1">
      <alignment horizontal="center" vertical="top"/>
      <protection hidden="1"/>
    </xf>
    <xf numFmtId="0" fontId="16" fillId="8" borderId="6" xfId="0" applyFont="1" applyFill="1" applyBorder="1" applyAlignment="1" applyProtection="1">
      <alignment horizontal="left" vertical="top"/>
      <protection hidden="1"/>
    </xf>
    <xf numFmtId="0" fontId="3" fillId="8" borderId="6" xfId="0" applyFont="1" applyFill="1" applyBorder="1" applyAlignment="1" applyProtection="1">
      <alignment horizontal="center" vertical="top" wrapText="1"/>
      <protection hidden="1"/>
    </xf>
    <xf numFmtId="0" fontId="13" fillId="8" borderId="11" xfId="0" applyFont="1" applyFill="1" applyBorder="1" applyAlignment="1" applyProtection="1">
      <alignment vertical="top"/>
      <protection hidden="1"/>
    </xf>
    <xf numFmtId="0" fontId="5" fillId="8" borderId="0" xfId="0" applyFont="1" applyFill="1" applyBorder="1" applyAlignment="1" applyProtection="1">
      <alignment horizontal="center" vertical="top" wrapText="1"/>
      <protection hidden="1"/>
    </xf>
    <xf numFmtId="0" fontId="7" fillId="8" borderId="0" xfId="0" applyFont="1" applyFill="1" applyBorder="1" applyAlignment="1" applyProtection="1">
      <alignment vertical="top"/>
      <protection hidden="1"/>
    </xf>
    <xf numFmtId="0" fontId="5" fillId="7" borderId="24" xfId="0" applyFont="1" applyFill="1" applyBorder="1" applyAlignment="1" applyProtection="1">
      <alignment horizontal="center"/>
      <protection hidden="1"/>
    </xf>
    <xf numFmtId="0" fontId="5" fillId="8" borderId="6" xfId="0" applyFont="1" applyFill="1" applyBorder="1" applyAlignment="1" applyProtection="1">
      <alignment horizontal="center"/>
      <protection hidden="1"/>
    </xf>
    <xf numFmtId="0" fontId="5" fillId="8" borderId="20" xfId="0" applyFont="1" applyFill="1" applyBorder="1" applyAlignment="1" applyProtection="1">
      <alignment vertical="top" wrapText="1"/>
      <protection hidden="1"/>
    </xf>
    <xf numFmtId="0" fontId="5" fillId="8" borderId="11" xfId="0" applyFont="1" applyFill="1" applyBorder="1" applyAlignment="1" applyProtection="1">
      <alignment horizontal="center"/>
      <protection hidden="1"/>
    </xf>
    <xf numFmtId="0" fontId="5" fillId="0" borderId="0" xfId="0" applyFont="1" applyFill="1" applyProtection="1">
      <protection hidden="1"/>
    </xf>
    <xf numFmtId="0" fontId="5" fillId="7" borderId="6" xfId="0" applyFont="1" applyFill="1" applyBorder="1" applyProtection="1">
      <protection hidden="1"/>
    </xf>
    <xf numFmtId="0" fontId="5" fillId="7" borderId="6" xfId="0" applyFont="1" applyFill="1" applyBorder="1" applyAlignment="1" applyProtection="1">
      <alignment horizontal="center"/>
      <protection hidden="1"/>
    </xf>
    <xf numFmtId="0" fontId="14" fillId="7" borderId="6" xfId="0" applyFont="1" applyFill="1" applyBorder="1" applyAlignment="1" applyProtection="1">
      <alignment horizontal="right"/>
      <protection hidden="1"/>
    </xf>
    <xf numFmtId="0" fontId="5" fillId="7" borderId="7" xfId="0" applyFont="1" applyFill="1" applyBorder="1" applyProtection="1">
      <protection hidden="1"/>
    </xf>
    <xf numFmtId="0" fontId="5" fillId="7" borderId="10" xfId="0" applyFont="1" applyFill="1" applyBorder="1" applyProtection="1">
      <protection hidden="1"/>
    </xf>
    <xf numFmtId="0" fontId="5" fillId="7" borderId="11" xfId="0" applyFont="1" applyFill="1" applyBorder="1" applyProtection="1">
      <protection hidden="1"/>
    </xf>
    <xf numFmtId="0" fontId="5" fillId="7" borderId="11" xfId="0" applyFont="1" applyFill="1" applyBorder="1" applyAlignment="1" applyProtection="1">
      <alignment horizontal="center"/>
      <protection hidden="1"/>
    </xf>
    <xf numFmtId="0" fontId="14" fillId="7" borderId="11" xfId="0" applyFont="1" applyFill="1" applyBorder="1" applyAlignment="1" applyProtection="1">
      <alignment horizontal="right"/>
      <protection hidden="1"/>
    </xf>
    <xf numFmtId="0" fontId="5" fillId="7" borderId="12" xfId="0" applyFont="1" applyFill="1" applyBorder="1" applyProtection="1">
      <protection hidden="1"/>
    </xf>
    <xf numFmtId="0" fontId="10" fillId="0" borderId="0" xfId="0" applyFont="1" applyProtection="1">
      <protection hidden="1"/>
    </xf>
    <xf numFmtId="0" fontId="1" fillId="0" borderId="0" xfId="0" applyFont="1" applyBorder="1" applyProtection="1">
      <protection hidden="1"/>
    </xf>
    <xf numFmtId="0" fontId="0" fillId="0" borderId="0" xfId="0" applyBorder="1" applyProtection="1">
      <protection hidden="1"/>
    </xf>
    <xf numFmtId="0" fontId="4" fillId="0" borderId="0" xfId="0" applyFont="1" applyFill="1" applyBorder="1" applyProtection="1">
      <protection hidden="1"/>
    </xf>
    <xf numFmtId="0" fontId="0" fillId="0" borderId="0" xfId="0" applyProtection="1">
      <protection hidden="1"/>
    </xf>
    <xf numFmtId="0" fontId="2" fillId="7" borderId="24" xfId="0" applyFont="1" applyFill="1" applyBorder="1" applyProtection="1">
      <protection hidden="1"/>
    </xf>
    <xf numFmtId="0" fontId="3" fillId="7" borderId="24" xfId="0" applyFont="1" applyFill="1" applyBorder="1" applyProtection="1">
      <protection hidden="1"/>
    </xf>
    <xf numFmtId="0" fontId="6" fillId="7" borderId="24" xfId="0" applyFont="1" applyFill="1" applyBorder="1" applyAlignment="1" applyProtection="1">
      <alignment horizontal="center"/>
      <protection hidden="1"/>
    </xf>
    <xf numFmtId="0" fontId="44" fillId="8" borderId="0" xfId="0" applyFont="1" applyFill="1" applyBorder="1" applyProtection="1">
      <protection hidden="1"/>
    </xf>
    <xf numFmtId="0" fontId="2" fillId="8" borderId="0" xfId="0" applyFont="1" applyFill="1" applyBorder="1" applyProtection="1">
      <protection hidden="1"/>
    </xf>
    <xf numFmtId="0" fontId="16" fillId="8" borderId="0" xfId="0" applyFont="1" applyFill="1" applyBorder="1" applyAlignment="1" applyProtection="1">
      <alignment horizontal="right"/>
      <protection hidden="1"/>
    </xf>
    <xf numFmtId="0" fontId="46" fillId="8" borderId="0" xfId="0" applyFont="1" applyFill="1" applyBorder="1" applyAlignment="1" applyProtection="1">
      <alignment horizontal="left"/>
      <protection hidden="1"/>
    </xf>
    <xf numFmtId="0" fontId="3" fillId="8" borderId="15" xfId="0" applyFont="1" applyFill="1" applyBorder="1" applyAlignment="1" applyProtection="1">
      <alignment horizontal="center"/>
      <protection hidden="1"/>
    </xf>
    <xf numFmtId="0" fontId="3" fillId="8" borderId="20" xfId="0" applyFont="1" applyFill="1" applyBorder="1" applyAlignment="1" applyProtection="1">
      <alignment horizontal="center"/>
      <protection hidden="1"/>
    </xf>
    <xf numFmtId="0" fontId="5" fillId="8" borderId="29" xfId="0" applyFont="1" applyFill="1" applyBorder="1" applyAlignment="1" applyProtection="1">
      <alignment horizontal="center" wrapText="1"/>
      <protection hidden="1"/>
    </xf>
    <xf numFmtId="0" fontId="5" fillId="7" borderId="19" xfId="0" applyFont="1" applyFill="1" applyBorder="1" applyAlignment="1" applyProtection="1">
      <alignment horizontal="center" wrapText="1"/>
      <protection hidden="1"/>
    </xf>
    <xf numFmtId="0" fontId="5" fillId="8" borderId="16" xfId="0" applyFont="1" applyFill="1" applyBorder="1" applyAlignment="1" applyProtection="1">
      <alignment horizontal="center"/>
      <protection hidden="1"/>
    </xf>
    <xf numFmtId="0" fontId="5" fillId="8" borderId="30" xfId="0" applyFont="1" applyFill="1" applyBorder="1" applyAlignment="1" applyProtection="1">
      <alignment horizontal="center"/>
      <protection hidden="1"/>
    </xf>
    <xf numFmtId="0" fontId="5" fillId="7" borderId="22"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44" fillId="8" borderId="11" xfId="0" applyFont="1" applyFill="1" applyBorder="1" applyProtection="1">
      <protection hidden="1"/>
    </xf>
    <xf numFmtId="0" fontId="0" fillId="8" borderId="11" xfId="0" applyFill="1" applyBorder="1" applyProtection="1">
      <protection hidden="1"/>
    </xf>
    <xf numFmtId="0" fontId="44" fillId="0" borderId="0" xfId="0" applyFont="1" applyBorder="1" applyProtection="1">
      <protection hidden="1"/>
    </xf>
    <xf numFmtId="0" fontId="5" fillId="8" borderId="15" xfId="0" applyFont="1" applyFill="1" applyBorder="1" applyProtection="1">
      <protection hidden="1"/>
    </xf>
    <xf numFmtId="0" fontId="5" fillId="7" borderId="29" xfId="0" applyFont="1" applyFill="1" applyBorder="1" applyAlignment="1" applyProtection="1">
      <alignment horizontal="center" vertical="top"/>
      <protection hidden="1"/>
    </xf>
    <xf numFmtId="0" fontId="5" fillId="8" borderId="16" xfId="0" applyFont="1" applyFill="1" applyBorder="1" applyProtection="1">
      <protection hidden="1"/>
    </xf>
    <xf numFmtId="0" fontId="45" fillId="7" borderId="24" xfId="0" applyFont="1" applyFill="1" applyBorder="1" applyAlignment="1" applyProtection="1">
      <alignment horizontal="left"/>
      <protection hidden="1"/>
    </xf>
    <xf numFmtId="0" fontId="0" fillId="7" borderId="24" xfId="0" applyFill="1" applyBorder="1" applyProtection="1">
      <protection hidden="1"/>
    </xf>
    <xf numFmtId="0" fontId="10" fillId="8" borderId="0" xfId="0" applyFont="1" applyFill="1" applyBorder="1" applyProtection="1">
      <protection hidden="1"/>
    </xf>
    <xf numFmtId="0" fontId="44" fillId="8" borderId="0" xfId="0" applyFont="1" applyFill="1" applyBorder="1" applyAlignment="1" applyProtection="1">
      <alignment horizontal="left" vertical="top" wrapText="1"/>
      <protection hidden="1"/>
    </xf>
    <xf numFmtId="0" fontId="3" fillId="8" borderId="11" xfId="0" applyFont="1" applyFill="1" applyBorder="1" applyAlignment="1" applyProtection="1">
      <alignment horizontal="center"/>
      <protection hidden="1"/>
    </xf>
    <xf numFmtId="0" fontId="10" fillId="8" borderId="11" xfId="0" applyFont="1" applyFill="1" applyBorder="1" applyProtection="1">
      <protection hidden="1"/>
    </xf>
    <xf numFmtId="0" fontId="5" fillId="7" borderId="4" xfId="0" applyFont="1" applyFill="1" applyBorder="1" applyAlignment="1" applyProtection="1">
      <alignment horizontal="center"/>
      <protection hidden="1"/>
    </xf>
    <xf numFmtId="0" fontId="13" fillId="8" borderId="0" xfId="0" applyFont="1" applyFill="1" applyBorder="1" applyAlignment="1" applyProtection="1">
      <alignment horizontal="center"/>
      <protection hidden="1"/>
    </xf>
    <xf numFmtId="0" fontId="44" fillId="8" borderId="0" xfId="0" applyFont="1" applyFill="1" applyBorder="1" applyAlignment="1" applyProtection="1">
      <alignment vertical="top"/>
      <protection hidden="1"/>
    </xf>
    <xf numFmtId="0" fontId="44" fillId="8" borderId="0" xfId="0" applyFont="1" applyFill="1" applyBorder="1" applyAlignment="1" applyProtection="1">
      <alignment vertical="top" wrapText="1"/>
      <protection hidden="1"/>
    </xf>
    <xf numFmtId="0" fontId="13" fillId="8" borderId="10" xfId="0" applyFont="1" applyFill="1" applyBorder="1" applyAlignment="1" applyProtection="1">
      <alignment horizontal="left"/>
      <protection hidden="1"/>
    </xf>
    <xf numFmtId="0" fontId="5" fillId="0" borderId="9" xfId="0" applyFont="1" applyBorder="1" applyAlignment="1" applyProtection="1">
      <alignment horizontal="center"/>
      <protection hidden="1"/>
    </xf>
    <xf numFmtId="0" fontId="5" fillId="7" borderId="25" xfId="0" applyFont="1" applyFill="1" applyBorder="1" applyAlignment="1" applyProtection="1">
      <alignment horizontal="center"/>
      <protection hidden="1"/>
    </xf>
    <xf numFmtId="0" fontId="5" fillId="8" borderId="9" xfId="0" applyFont="1" applyFill="1" applyBorder="1" applyAlignment="1" applyProtection="1">
      <alignment horizontal="center"/>
      <protection hidden="1"/>
    </xf>
    <xf numFmtId="0" fontId="23" fillId="8" borderId="0" xfId="2" applyFill="1" applyBorder="1" applyProtection="1">
      <protection hidden="1"/>
    </xf>
    <xf numFmtId="0" fontId="5" fillId="8" borderId="12" xfId="0" applyFont="1" applyFill="1" applyBorder="1" applyAlignment="1" applyProtection="1">
      <alignment horizontal="center"/>
      <protection hidden="1"/>
    </xf>
    <xf numFmtId="0" fontId="5" fillId="0" borderId="11" xfId="0" applyFont="1" applyFill="1" applyBorder="1" applyProtection="1">
      <protection hidden="1"/>
    </xf>
    <xf numFmtId="0" fontId="5" fillId="0" borderId="11" xfId="0" applyFont="1" applyBorder="1" applyAlignment="1" applyProtection="1">
      <alignment horizontal="center"/>
      <protection hidden="1"/>
    </xf>
    <xf numFmtId="165" fontId="5" fillId="3" borderId="4" xfId="0" applyNumberFormat="1" applyFont="1" applyFill="1" applyBorder="1" applyAlignment="1" applyProtection="1">
      <alignment horizontal="center" vertical="top"/>
      <protection locked="0" hidden="1"/>
    </xf>
    <xf numFmtId="0" fontId="21" fillId="7" borderId="24" xfId="0" applyFont="1" applyFill="1" applyBorder="1" applyProtection="1">
      <protection hidden="1"/>
    </xf>
    <xf numFmtId="0" fontId="14" fillId="7" borderId="24" xfId="0" applyFont="1" applyFill="1" applyBorder="1" applyProtection="1">
      <protection hidden="1"/>
    </xf>
    <xf numFmtId="0" fontId="8" fillId="7" borderId="24" xfId="0" applyFont="1" applyFill="1" applyBorder="1" applyProtection="1">
      <protection hidden="1"/>
    </xf>
    <xf numFmtId="0" fontId="23" fillId="0" borderId="0" xfId="2" applyAlignment="1" applyProtection="1">
      <alignment vertical="top"/>
      <protection hidden="1"/>
    </xf>
    <xf numFmtId="0" fontId="23" fillId="0" borderId="0" xfId="2" applyFill="1" applyBorder="1" applyAlignment="1" applyProtection="1">
      <alignment vertical="top"/>
      <protection hidden="1"/>
    </xf>
    <xf numFmtId="0" fontId="23" fillId="8" borderId="0" xfId="2" applyFill="1" applyBorder="1" applyAlignment="1" applyProtection="1">
      <protection hidden="1"/>
    </xf>
    <xf numFmtId="0" fontId="13" fillId="8" borderId="11" xfId="0" applyFont="1" applyFill="1" applyBorder="1" applyProtection="1">
      <protection hidden="1"/>
    </xf>
    <xf numFmtId="0" fontId="6" fillId="8" borderId="11" xfId="0" applyFont="1" applyFill="1" applyBorder="1" applyAlignment="1" applyProtection="1">
      <alignment horizontal="center"/>
      <protection hidden="1"/>
    </xf>
    <xf numFmtId="0" fontId="13" fillId="7" borderId="29" xfId="0" applyFont="1" applyFill="1" applyBorder="1" applyAlignment="1" applyProtection="1">
      <alignment horizontal="center" vertical="top"/>
      <protection hidden="1"/>
    </xf>
    <xf numFmtId="0" fontId="6" fillId="7" borderId="29" xfId="0" applyFont="1" applyFill="1" applyBorder="1" applyAlignment="1" applyProtection="1">
      <alignment horizontal="center" vertical="top"/>
      <protection hidden="1"/>
    </xf>
    <xf numFmtId="0" fontId="6" fillId="8" borderId="0" xfId="0" applyFont="1" applyFill="1" applyBorder="1" applyAlignment="1" applyProtection="1">
      <alignment horizontal="center"/>
      <protection hidden="1"/>
    </xf>
    <xf numFmtId="0" fontId="12" fillId="8" borderId="0" xfId="0" applyFont="1" applyFill="1" applyBorder="1" applyProtection="1">
      <protection hidden="1"/>
    </xf>
    <xf numFmtId="0" fontId="13" fillId="0" borderId="0" xfId="0" applyFont="1" applyBorder="1" applyProtection="1">
      <protection hidden="1"/>
    </xf>
    <xf numFmtId="0" fontId="6" fillId="0" borderId="0" xfId="0" applyFont="1" applyFill="1" applyBorder="1" applyAlignment="1" applyProtection="1">
      <alignment horizontal="center"/>
      <protection hidden="1"/>
    </xf>
    <xf numFmtId="0" fontId="6" fillId="8" borderId="0" xfId="0" applyFont="1" applyFill="1" applyBorder="1" applyAlignment="1" applyProtection="1">
      <alignment horizontal="center" vertical="top"/>
      <protection hidden="1"/>
    </xf>
    <xf numFmtId="0" fontId="6" fillId="8" borderId="0" xfId="0" applyFont="1" applyFill="1" applyBorder="1" applyAlignment="1" applyProtection="1">
      <alignment horizontal="left" vertical="center" wrapText="1"/>
      <protection hidden="1"/>
    </xf>
    <xf numFmtId="0" fontId="16" fillId="7" borderId="24" xfId="0" applyFont="1" applyFill="1" applyBorder="1" applyAlignment="1" applyProtection="1">
      <alignment horizontal="right"/>
      <protection hidden="1"/>
    </xf>
    <xf numFmtId="0" fontId="7" fillId="8" borderId="0" xfId="0" applyFont="1" applyFill="1" applyBorder="1" applyProtection="1">
      <protection hidden="1"/>
    </xf>
    <xf numFmtId="0" fontId="9" fillId="8" borderId="0" xfId="0" applyFont="1" applyFill="1" applyBorder="1" applyProtection="1">
      <protection hidden="1"/>
    </xf>
    <xf numFmtId="0" fontId="21" fillId="8" borderId="0" xfId="0" applyFont="1" applyFill="1" applyBorder="1" applyProtection="1">
      <protection hidden="1"/>
    </xf>
    <xf numFmtId="0" fontId="14" fillId="8" borderId="0" xfId="0" applyFont="1" applyFill="1" applyBorder="1" applyProtection="1">
      <protection hidden="1"/>
    </xf>
    <xf numFmtId="0" fontId="4" fillId="8" borderId="0" xfId="0" applyFont="1" applyFill="1" applyBorder="1" applyProtection="1">
      <protection hidden="1"/>
    </xf>
    <xf numFmtId="9" fontId="5" fillId="8" borderId="0" xfId="1" applyFont="1" applyFill="1" applyBorder="1" applyProtection="1">
      <protection hidden="1"/>
    </xf>
    <xf numFmtId="9" fontId="5" fillId="8" borderId="11" xfId="1" applyFont="1" applyFill="1" applyBorder="1" applyProtection="1">
      <protection hidden="1"/>
    </xf>
    <xf numFmtId="9" fontId="5" fillId="0" borderId="0" xfId="1" applyFont="1" applyBorder="1" applyProtection="1">
      <protection hidden="1"/>
    </xf>
    <xf numFmtId="9" fontId="5" fillId="0" borderId="11" xfId="1" applyFont="1" applyBorder="1" applyProtection="1">
      <protection hidden="1"/>
    </xf>
    <xf numFmtId="9" fontId="5" fillId="4" borderId="4" xfId="1" applyFont="1" applyFill="1" applyBorder="1" applyAlignment="1" applyProtection="1">
      <alignment horizontal="center"/>
      <protection hidden="1"/>
    </xf>
    <xf numFmtId="0" fontId="35" fillId="7" borderId="6" xfId="0" applyFont="1" applyFill="1" applyBorder="1" applyAlignment="1" applyProtection="1">
      <alignment horizontal="left"/>
      <protection hidden="1"/>
    </xf>
    <xf numFmtId="0" fontId="47" fillId="0" borderId="0" xfId="0" applyFont="1" applyBorder="1" applyAlignment="1" applyProtection="1">
      <alignment vertical="center"/>
      <protection hidden="1"/>
    </xf>
    <xf numFmtId="0" fontId="1" fillId="0" borderId="0" xfId="0" applyFont="1" applyBorder="1" applyAlignment="1" applyProtection="1">
      <alignment vertical="top"/>
      <protection hidden="1"/>
    </xf>
    <xf numFmtId="0" fontId="11" fillId="0" borderId="0" xfId="0" applyFont="1" applyBorder="1" applyProtection="1">
      <protection hidden="1"/>
    </xf>
    <xf numFmtId="0" fontId="14" fillId="8" borderId="0" xfId="0" applyFont="1" applyFill="1" applyBorder="1" applyAlignment="1" applyProtection="1">
      <alignment vertical="center" wrapText="1"/>
      <protection hidden="1"/>
    </xf>
    <xf numFmtId="0" fontId="5" fillId="8" borderId="0"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5" fillId="8" borderId="0" xfId="0" applyFont="1" applyFill="1" applyBorder="1" applyAlignment="1" applyProtection="1">
      <alignment vertical="center" wrapText="1"/>
      <protection hidden="1"/>
    </xf>
    <xf numFmtId="0" fontId="5" fillId="8" borderId="0" xfId="0" applyFont="1" applyFill="1" applyBorder="1" applyAlignment="1" applyProtection="1">
      <alignment horizontal="right" vertical="center"/>
      <protection hidden="1"/>
    </xf>
    <xf numFmtId="0" fontId="5" fillId="8" borderId="0" xfId="0" applyFont="1" applyFill="1" applyBorder="1" applyAlignment="1" applyProtection="1">
      <alignment horizontal="right" vertical="center" wrapText="1"/>
      <protection hidden="1"/>
    </xf>
    <xf numFmtId="0" fontId="6" fillId="8" borderId="0" xfId="0" applyFont="1" applyFill="1" applyBorder="1" applyAlignment="1" applyProtection="1">
      <alignment horizontal="left" vertical="center"/>
      <protection hidden="1"/>
    </xf>
    <xf numFmtId="0" fontId="21" fillId="2" borderId="4" xfId="0" applyFont="1" applyFill="1" applyBorder="1" applyAlignment="1" applyProtection="1">
      <alignment horizontal="center" vertical="center" wrapText="1"/>
      <protection hidden="1"/>
    </xf>
    <xf numFmtId="0" fontId="6" fillId="8" borderId="0" xfId="0" applyFont="1" applyFill="1" applyBorder="1" applyAlignment="1" applyProtection="1">
      <alignment horizontal="right" vertical="center"/>
      <protection hidden="1"/>
    </xf>
    <xf numFmtId="0" fontId="6" fillId="8" borderId="11" xfId="0" applyFont="1" applyFill="1" applyBorder="1" applyAlignment="1" applyProtection="1">
      <alignment horizontal="left" vertical="center" wrapText="1"/>
      <protection hidden="1"/>
    </xf>
    <xf numFmtId="0" fontId="5" fillId="8" borderId="11" xfId="0" applyFont="1" applyFill="1" applyBorder="1" applyAlignment="1" applyProtection="1">
      <alignment horizontal="left"/>
      <protection hidden="1"/>
    </xf>
    <xf numFmtId="0" fontId="5" fillId="8" borderId="11" xfId="0" applyFont="1" applyFill="1" applyBorder="1" applyAlignment="1" applyProtection="1">
      <alignment vertical="top" wrapText="1"/>
      <protection hidden="1"/>
    </xf>
    <xf numFmtId="0" fontId="20" fillId="0" borderId="0" xfId="0" applyFont="1" applyAlignment="1" applyProtection="1">
      <alignment horizontal="left" vertical="center" wrapText="1"/>
      <protection hidden="1"/>
    </xf>
    <xf numFmtId="0" fontId="5" fillId="0" borderId="0" xfId="0" applyFont="1" applyAlignment="1" applyProtection="1">
      <alignment horizontal="left"/>
      <protection hidden="1"/>
    </xf>
    <xf numFmtId="0" fontId="19" fillId="0" borderId="0" xfId="0" applyFont="1" applyAlignment="1" applyProtection="1">
      <alignment vertical="top" wrapText="1"/>
      <protection hidden="1"/>
    </xf>
    <xf numFmtId="0" fontId="21" fillId="7" borderId="24" xfId="0" applyFont="1" applyFill="1" applyBorder="1" applyAlignment="1" applyProtection="1">
      <alignment horizontal="left" vertical="top"/>
      <protection hidden="1"/>
    </xf>
    <xf numFmtId="0" fontId="21" fillId="7" borderId="24" xfId="0" applyFont="1" applyFill="1" applyBorder="1" applyAlignment="1" applyProtection="1">
      <alignment vertical="top" wrapText="1"/>
      <protection hidden="1"/>
    </xf>
    <xf numFmtId="0" fontId="27" fillId="7" borderId="24" xfId="0" applyFont="1" applyFill="1" applyBorder="1" applyAlignment="1" applyProtection="1">
      <alignment horizontal="right" vertical="top"/>
      <protection hidden="1"/>
    </xf>
    <xf numFmtId="0" fontId="23" fillId="0" borderId="0" xfId="2" applyFont="1" applyAlignment="1" applyProtection="1">
      <alignment vertical="top"/>
      <protection hidden="1"/>
    </xf>
    <xf numFmtId="0" fontId="23" fillId="0" borderId="0" xfId="2" applyFont="1" applyFill="1" applyBorder="1" applyAlignment="1" applyProtection="1">
      <alignment vertical="top"/>
      <protection hidden="1"/>
    </xf>
    <xf numFmtId="0" fontId="5" fillId="2" borderId="4" xfId="1" applyNumberFormat="1" applyFont="1" applyFill="1" applyBorder="1" applyAlignment="1" applyProtection="1">
      <alignment horizontal="center"/>
      <protection hidden="1"/>
    </xf>
    <xf numFmtId="0" fontId="21" fillId="10" borderId="18" xfId="0" applyFont="1" applyFill="1" applyBorder="1" applyAlignment="1" applyProtection="1">
      <alignment horizontal="left" wrapText="1"/>
      <protection hidden="1"/>
    </xf>
    <xf numFmtId="0" fontId="21" fillId="10" borderId="17" xfId="0" applyFont="1" applyFill="1" applyBorder="1" applyAlignment="1" applyProtection="1">
      <alignment horizontal="left" wrapText="1"/>
      <protection hidden="1"/>
    </xf>
    <xf numFmtId="0" fontId="21" fillId="7" borderId="18" xfId="0" applyFont="1" applyFill="1" applyBorder="1" applyAlignment="1" applyProtection="1">
      <alignment horizontal="center" wrapText="1"/>
      <protection hidden="1"/>
    </xf>
    <xf numFmtId="0" fontId="21" fillId="7" borderId="29" xfId="0" applyFont="1" applyFill="1" applyBorder="1" applyAlignment="1" applyProtection="1">
      <alignment horizontal="center" wrapText="1"/>
      <protection hidden="1"/>
    </xf>
    <xf numFmtId="0" fontId="0" fillId="8" borderId="0" xfId="0" applyFill="1" applyProtection="1">
      <protection hidden="1"/>
    </xf>
    <xf numFmtId="0" fontId="5" fillId="11" borderId="18" xfId="0" applyFont="1" applyFill="1" applyBorder="1" applyAlignment="1" applyProtection="1">
      <alignment wrapText="1"/>
      <protection hidden="1"/>
    </xf>
    <xf numFmtId="0" fontId="5" fillId="11" borderId="17" xfId="0" applyFont="1" applyFill="1" applyBorder="1" applyAlignment="1" applyProtection="1">
      <alignment horizontal="center"/>
      <protection hidden="1"/>
    </xf>
    <xf numFmtId="164" fontId="5" fillId="11" borderId="17" xfId="0" applyNumberFormat="1" applyFont="1" applyFill="1" applyBorder="1" applyAlignment="1" applyProtection="1">
      <alignment horizontal="center"/>
      <protection hidden="1"/>
    </xf>
    <xf numFmtId="0" fontId="5" fillId="0" borderId="18" xfId="0" applyFont="1" applyBorder="1" applyAlignment="1" applyProtection="1">
      <alignment wrapText="1"/>
      <protection hidden="1"/>
    </xf>
    <xf numFmtId="0" fontId="5" fillId="0" borderId="17" xfId="0" applyFont="1" applyBorder="1" applyAlignment="1" applyProtection="1">
      <alignment horizontal="center"/>
      <protection hidden="1"/>
    </xf>
    <xf numFmtId="164" fontId="5" fillId="0" borderId="17" xfId="0" applyNumberFormat="1" applyFont="1" applyBorder="1" applyAlignment="1" applyProtection="1">
      <alignment horizontal="center"/>
      <protection hidden="1"/>
    </xf>
    <xf numFmtId="0" fontId="14" fillId="8" borderId="0" xfId="0" applyFont="1" applyFill="1" applyBorder="1" applyAlignment="1" applyProtection="1">
      <alignment horizontal="left"/>
      <protection hidden="1"/>
    </xf>
    <xf numFmtId="0" fontId="13" fillId="8" borderId="0" xfId="0" applyFont="1" applyFill="1" applyBorder="1" applyAlignment="1" applyProtection="1">
      <alignment horizontal="left"/>
      <protection hidden="1"/>
    </xf>
    <xf numFmtId="0" fontId="5" fillId="11" borderId="1" xfId="0" applyFont="1" applyFill="1" applyBorder="1" applyAlignment="1" applyProtection="1">
      <alignment wrapText="1"/>
      <protection hidden="1"/>
    </xf>
    <xf numFmtId="0" fontId="5" fillId="11" borderId="2" xfId="0" applyFont="1" applyFill="1" applyBorder="1" applyAlignment="1" applyProtection="1">
      <alignment horizontal="center"/>
      <protection hidden="1"/>
    </xf>
    <xf numFmtId="164" fontId="5" fillId="11" borderId="2" xfId="0" applyNumberFormat="1" applyFont="1" applyFill="1" applyBorder="1" applyAlignment="1" applyProtection="1">
      <alignment horizontal="center"/>
      <protection hidden="1"/>
    </xf>
    <xf numFmtId="0" fontId="4" fillId="8" borderId="0" xfId="0" applyFont="1" applyFill="1" applyBorder="1" applyAlignment="1" applyProtection="1">
      <protection hidden="1"/>
    </xf>
    <xf numFmtId="0" fontId="6" fillId="9" borderId="4" xfId="0" applyFont="1" applyFill="1" applyBorder="1" applyAlignment="1" applyProtection="1">
      <alignment horizontal="center" vertical="center" wrapText="1"/>
      <protection locked="0" hidden="1"/>
    </xf>
    <xf numFmtId="0" fontId="5" fillId="9" borderId="18" xfId="0" applyNumberFormat="1" applyFont="1" applyFill="1" applyBorder="1" applyProtection="1">
      <protection locked="0" hidden="1"/>
    </xf>
    <xf numFmtId="0" fontId="5" fillId="9" borderId="29" xfId="0" applyNumberFormat="1" applyFont="1" applyFill="1" applyBorder="1" applyProtection="1">
      <protection locked="0" hidden="1"/>
    </xf>
    <xf numFmtId="0" fontId="5" fillId="9" borderId="1" xfId="0" applyNumberFormat="1" applyFont="1" applyFill="1" applyBorder="1" applyProtection="1">
      <protection locked="0" hidden="1"/>
    </xf>
    <xf numFmtId="0" fontId="5" fillId="9" borderId="4" xfId="0" applyNumberFormat="1" applyFont="1" applyFill="1" applyBorder="1" applyProtection="1">
      <protection locked="0" hidden="1"/>
    </xf>
    <xf numFmtId="0" fontId="49" fillId="12" borderId="4" xfId="0" applyNumberFormat="1" applyFont="1" applyFill="1" applyBorder="1" applyProtection="1">
      <protection locked="0" hidden="1"/>
    </xf>
    <xf numFmtId="0" fontId="5" fillId="2" borderId="4" xfId="0" applyNumberFormat="1" applyFont="1" applyFill="1" applyBorder="1" applyAlignment="1" applyProtection="1">
      <alignment horizontal="center"/>
      <protection locked="0"/>
    </xf>
    <xf numFmtId="0" fontId="5" fillId="8" borderId="0" xfId="0" applyFont="1" applyFill="1" applyBorder="1" applyAlignment="1" applyProtection="1">
      <alignment vertical="top" wrapText="1"/>
      <protection hidden="1"/>
    </xf>
    <xf numFmtId="0" fontId="5" fillId="8" borderId="0" xfId="0" applyFont="1" applyFill="1" applyBorder="1" applyAlignment="1" applyProtection="1">
      <alignment horizontal="center" vertical="top" wrapText="1"/>
      <protection hidden="1"/>
    </xf>
    <xf numFmtId="14" fontId="27" fillId="7" borderId="11" xfId="0" applyNumberFormat="1" applyFont="1" applyFill="1" applyBorder="1" applyAlignment="1" applyProtection="1">
      <alignment horizontal="right"/>
      <protection hidden="1"/>
    </xf>
    <xf numFmtId="0" fontId="22"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left" vertical="top" wrapText="1"/>
      <protection hidden="1"/>
    </xf>
    <xf numFmtId="0" fontId="3" fillId="0" borderId="0" xfId="0" applyFont="1" applyBorder="1" applyAlignment="1" applyProtection="1">
      <alignment horizontal="left"/>
      <protection hidden="1"/>
    </xf>
    <xf numFmtId="0" fontId="3" fillId="0" borderId="20" xfId="0" applyFont="1" applyBorder="1" applyAlignment="1" applyProtection="1">
      <alignment horizontal="left" vertical="top" wrapText="1"/>
      <protection hidden="1"/>
    </xf>
    <xf numFmtId="0" fontId="5" fillId="8" borderId="0" xfId="0" applyFont="1" applyFill="1" applyBorder="1" applyAlignment="1" applyProtection="1">
      <alignment horizontal="left" vertical="top" wrapText="1"/>
      <protection hidden="1"/>
    </xf>
    <xf numFmtId="0" fontId="5" fillId="8" borderId="20" xfId="0" applyFont="1" applyFill="1" applyBorder="1" applyAlignment="1" applyProtection="1">
      <alignment horizontal="left" vertical="top" wrapText="1"/>
      <protection hidden="1"/>
    </xf>
    <xf numFmtId="0" fontId="4" fillId="3" borderId="1" xfId="0" applyFont="1" applyFill="1" applyBorder="1" applyAlignment="1" applyProtection="1">
      <alignment horizontal="left" vertical="top"/>
      <protection locked="0" hidden="1"/>
    </xf>
    <xf numFmtId="0" fontId="4" fillId="3" borderId="2" xfId="0" applyFont="1" applyFill="1" applyBorder="1" applyAlignment="1" applyProtection="1">
      <alignment horizontal="left" vertical="top"/>
      <protection locked="0" hidden="1"/>
    </xf>
    <xf numFmtId="0" fontId="4" fillId="3" borderId="3" xfId="0" applyFont="1" applyFill="1" applyBorder="1" applyAlignment="1" applyProtection="1">
      <alignment horizontal="left" vertical="top"/>
      <protection locked="0" hidden="1"/>
    </xf>
    <xf numFmtId="0" fontId="13" fillId="3" borderId="1" xfId="0" applyNumberFormat="1" applyFont="1" applyFill="1" applyBorder="1" applyAlignment="1" applyProtection="1">
      <alignment horizontal="left"/>
      <protection locked="0" hidden="1"/>
    </xf>
    <xf numFmtId="0" fontId="13" fillId="3" borderId="2" xfId="0" applyNumberFormat="1" applyFont="1" applyFill="1" applyBorder="1" applyAlignment="1" applyProtection="1">
      <alignment horizontal="left"/>
      <protection locked="0" hidden="1"/>
    </xf>
    <xf numFmtId="0" fontId="13" fillId="3" borderId="3" xfId="0" applyNumberFormat="1" applyFont="1" applyFill="1" applyBorder="1" applyAlignment="1" applyProtection="1">
      <alignment horizontal="left"/>
      <protection locked="0" hidden="1"/>
    </xf>
    <xf numFmtId="0" fontId="23" fillId="3" borderId="1" xfId="2" applyNumberFormat="1" applyFill="1" applyBorder="1" applyAlignment="1" applyProtection="1">
      <alignment horizontal="left"/>
      <protection locked="0" hidden="1"/>
    </xf>
    <xf numFmtId="0" fontId="5" fillId="3" borderId="18" xfId="0" applyFont="1" applyFill="1" applyBorder="1" applyAlignment="1" applyProtection="1">
      <alignment horizontal="left" vertical="top" wrapText="1"/>
      <protection locked="0" hidden="1"/>
    </xf>
    <xf numFmtId="0" fontId="5" fillId="3" borderId="17" xfId="0" applyFont="1" applyFill="1" applyBorder="1" applyAlignment="1" applyProtection="1">
      <alignment horizontal="left" vertical="top" wrapText="1"/>
      <protection locked="0" hidden="1"/>
    </xf>
    <xf numFmtId="0" fontId="5" fillId="3" borderId="19" xfId="0" applyFont="1" applyFill="1" applyBorder="1" applyAlignment="1" applyProtection="1">
      <alignment horizontal="left" vertical="top" wrapText="1"/>
      <protection locked="0" hidden="1"/>
    </xf>
    <xf numFmtId="0" fontId="5" fillId="3" borderId="15" xfId="0" applyFont="1" applyFill="1" applyBorder="1" applyAlignment="1" applyProtection="1">
      <alignment horizontal="left" vertical="top" wrapText="1"/>
      <protection locked="0" hidden="1"/>
    </xf>
    <xf numFmtId="0" fontId="5" fillId="3" borderId="0" xfId="0" applyFont="1" applyFill="1" applyBorder="1" applyAlignment="1" applyProtection="1">
      <alignment horizontal="left" vertical="top" wrapText="1"/>
      <protection locked="0" hidden="1"/>
    </xf>
    <xf numFmtId="0" fontId="5" fillId="3" borderId="20" xfId="0" applyFont="1" applyFill="1" applyBorder="1" applyAlignment="1" applyProtection="1">
      <alignment horizontal="left" vertical="top" wrapText="1"/>
      <protection locked="0" hidden="1"/>
    </xf>
    <xf numFmtId="0" fontId="5" fillId="3" borderId="21" xfId="0" applyFont="1" applyFill="1" applyBorder="1" applyAlignment="1" applyProtection="1">
      <alignment horizontal="left" vertical="top" wrapText="1"/>
      <protection locked="0" hidden="1"/>
    </xf>
    <xf numFmtId="0" fontId="5" fillId="3" borderId="16" xfId="0" applyFont="1" applyFill="1" applyBorder="1" applyAlignment="1" applyProtection="1">
      <alignment horizontal="left" vertical="top" wrapText="1"/>
      <protection locked="0" hidden="1"/>
    </xf>
    <xf numFmtId="0" fontId="5" fillId="3" borderId="22" xfId="0" applyFont="1" applyFill="1" applyBorder="1" applyAlignment="1" applyProtection="1">
      <alignment horizontal="left" vertical="top" wrapText="1"/>
      <protection locked="0" hidden="1"/>
    </xf>
    <xf numFmtId="0" fontId="5" fillId="7" borderId="29" xfId="0" applyFont="1" applyFill="1" applyBorder="1" applyAlignment="1" applyProtection="1">
      <alignment horizontal="center" wrapText="1"/>
      <protection hidden="1"/>
    </xf>
    <xf numFmtId="0" fontId="5" fillId="7" borderId="30" xfId="0" applyFont="1" applyFill="1" applyBorder="1" applyAlignment="1" applyProtection="1">
      <alignment horizontal="center" wrapText="1"/>
      <protection hidden="1"/>
    </xf>
    <xf numFmtId="0" fontId="5" fillId="8" borderId="0" xfId="0" applyFont="1" applyFill="1" applyBorder="1" applyAlignment="1" applyProtection="1">
      <alignment horizontal="center" wrapText="1"/>
      <protection hidden="1"/>
    </xf>
    <xf numFmtId="14" fontId="27" fillId="7" borderId="11" xfId="0" applyNumberFormat="1" applyFont="1" applyFill="1" applyBorder="1" applyAlignment="1" applyProtection="1">
      <alignment horizontal="right" vertical="top"/>
      <protection hidden="1"/>
    </xf>
    <xf numFmtId="0" fontId="4" fillId="8" borderId="0" xfId="0" applyFont="1" applyFill="1" applyBorder="1" applyAlignment="1" applyProtection="1">
      <alignment horizontal="left" vertical="top" wrapText="1"/>
      <protection hidden="1"/>
    </xf>
    <xf numFmtId="0" fontId="22" fillId="0" borderId="0" xfId="0" applyFont="1" applyBorder="1" applyAlignment="1" applyProtection="1">
      <alignment horizontal="left" vertical="center"/>
      <protection hidden="1"/>
    </xf>
    <xf numFmtId="0" fontId="47" fillId="0" borderId="0" xfId="0" applyFont="1" applyBorder="1" applyAlignment="1" applyProtection="1">
      <alignment horizontal="left" vertical="center"/>
      <protection hidden="1"/>
    </xf>
    <xf numFmtId="0" fontId="13" fillId="8" borderId="0" xfId="0" applyFont="1" applyFill="1" applyBorder="1" applyAlignment="1" applyProtection="1">
      <alignment horizontal="left" vertical="top" wrapText="1"/>
      <protection hidden="1"/>
    </xf>
    <xf numFmtId="0" fontId="5" fillId="7" borderId="29" xfId="0" applyFont="1" applyFill="1" applyBorder="1" applyAlignment="1" applyProtection="1">
      <alignment horizontal="center" vertical="top" wrapText="1"/>
      <protection hidden="1"/>
    </xf>
    <xf numFmtId="0" fontId="5" fillId="7" borderId="33" xfId="0" applyFont="1" applyFill="1" applyBorder="1" applyAlignment="1" applyProtection="1">
      <alignment horizontal="center" vertical="top" wrapText="1"/>
      <protection hidden="1"/>
    </xf>
    <xf numFmtId="0" fontId="4" fillId="8" borderId="0" xfId="0" quotePrefix="1" applyFont="1" applyFill="1" applyBorder="1" applyAlignment="1" applyProtection="1">
      <alignment horizontal="left" vertical="top" wrapText="1"/>
      <protection hidden="1"/>
    </xf>
    <xf numFmtId="0" fontId="5" fillId="8" borderId="0" xfId="0" applyFont="1" applyFill="1" applyBorder="1" applyAlignment="1" applyProtection="1">
      <alignment vertical="top" wrapText="1"/>
      <protection hidden="1"/>
    </xf>
    <xf numFmtId="0" fontId="13" fillId="7" borderId="29" xfId="0" applyFont="1" applyFill="1" applyBorder="1" applyAlignment="1" applyProtection="1">
      <alignment horizontal="center" wrapText="1"/>
      <protection hidden="1"/>
    </xf>
    <xf numFmtId="0" fontId="13" fillId="7" borderId="30" xfId="0" applyFont="1" applyFill="1" applyBorder="1" applyAlignment="1" applyProtection="1">
      <alignment horizontal="center" wrapText="1"/>
      <protection hidden="1"/>
    </xf>
    <xf numFmtId="0" fontId="5" fillId="7" borderId="18" xfId="0" applyFont="1" applyFill="1" applyBorder="1" applyAlignment="1" applyProtection="1">
      <alignment horizontal="center" vertical="top" wrapText="1"/>
      <protection hidden="1"/>
    </xf>
    <xf numFmtId="0" fontId="5" fillId="7" borderId="17" xfId="0" applyFont="1" applyFill="1" applyBorder="1" applyAlignment="1" applyProtection="1">
      <alignment horizontal="center" vertical="top" wrapText="1"/>
      <protection hidden="1"/>
    </xf>
    <xf numFmtId="0" fontId="5" fillId="7" borderId="19" xfId="0" applyFont="1" applyFill="1" applyBorder="1" applyAlignment="1" applyProtection="1">
      <alignment horizontal="center" vertical="top" wrapText="1"/>
      <protection hidden="1"/>
    </xf>
    <xf numFmtId="0" fontId="5" fillId="7" borderId="15" xfId="0" applyFont="1" applyFill="1" applyBorder="1" applyAlignment="1" applyProtection="1">
      <alignment horizontal="center" vertical="top" wrapText="1"/>
      <protection hidden="1"/>
    </xf>
    <xf numFmtId="0" fontId="5" fillId="7" borderId="0" xfId="0" applyFont="1" applyFill="1" applyBorder="1" applyAlignment="1" applyProtection="1">
      <alignment horizontal="center" vertical="top" wrapText="1"/>
      <protection hidden="1"/>
    </xf>
    <xf numFmtId="0" fontId="5" fillId="7" borderId="20" xfId="0" applyFont="1" applyFill="1" applyBorder="1" applyAlignment="1" applyProtection="1">
      <alignment horizontal="center" vertical="top" wrapText="1"/>
      <protection hidden="1"/>
    </xf>
    <xf numFmtId="0" fontId="13" fillId="7" borderId="29" xfId="0" applyFont="1" applyFill="1" applyBorder="1" applyAlignment="1" applyProtection="1">
      <alignment horizontal="center" vertical="top" wrapText="1"/>
      <protection hidden="1"/>
    </xf>
    <xf numFmtId="0" fontId="13" fillId="7" borderId="33" xfId="0" applyFont="1" applyFill="1" applyBorder="1" applyAlignment="1" applyProtection="1">
      <alignment horizontal="center" vertical="top" wrapText="1"/>
      <protection hidden="1"/>
    </xf>
    <xf numFmtId="0" fontId="13" fillId="7" borderId="30" xfId="0" applyFont="1" applyFill="1" applyBorder="1" applyAlignment="1" applyProtection="1">
      <alignment horizontal="center" vertical="top" wrapText="1"/>
      <protection hidden="1"/>
    </xf>
    <xf numFmtId="0" fontId="4" fillId="8" borderId="0" xfId="0" applyFont="1" applyFill="1" applyBorder="1" applyAlignment="1" applyProtection="1">
      <alignment horizontal="left"/>
      <protection hidden="1"/>
    </xf>
    <xf numFmtId="0" fontId="5" fillId="8" borderId="0" xfId="0" applyFont="1" applyFill="1" applyBorder="1" applyAlignment="1" applyProtection="1">
      <alignment horizontal="center" vertical="top" wrapText="1"/>
      <protection hidden="1"/>
    </xf>
    <xf numFmtId="0" fontId="5" fillId="9" borderId="18" xfId="0" applyFont="1" applyFill="1" applyBorder="1" applyAlignment="1" applyProtection="1">
      <alignment horizontal="left" vertical="top" wrapText="1"/>
      <protection locked="0" hidden="1"/>
    </xf>
    <xf numFmtId="0" fontId="5" fillId="9" borderId="17" xfId="0" applyFont="1" applyFill="1" applyBorder="1" applyAlignment="1" applyProtection="1">
      <alignment horizontal="left" vertical="top" wrapText="1"/>
      <protection locked="0" hidden="1"/>
    </xf>
    <xf numFmtId="0" fontId="5" fillId="9" borderId="19" xfId="0" applyFont="1" applyFill="1" applyBorder="1" applyAlignment="1" applyProtection="1">
      <alignment horizontal="left" vertical="top" wrapText="1"/>
      <protection locked="0" hidden="1"/>
    </xf>
    <xf numFmtId="0" fontId="5" fillId="9" borderId="15" xfId="0" applyFont="1" applyFill="1" applyBorder="1" applyAlignment="1" applyProtection="1">
      <alignment horizontal="left" vertical="top" wrapText="1"/>
      <protection locked="0" hidden="1"/>
    </xf>
    <xf numFmtId="0" fontId="5" fillId="9" borderId="0" xfId="0" applyFont="1" applyFill="1" applyBorder="1" applyAlignment="1" applyProtection="1">
      <alignment horizontal="left" vertical="top" wrapText="1"/>
      <protection locked="0" hidden="1"/>
    </xf>
    <xf numFmtId="0" fontId="5" fillId="9" borderId="20" xfId="0" applyFont="1" applyFill="1" applyBorder="1" applyAlignment="1" applyProtection="1">
      <alignment horizontal="left" vertical="top" wrapText="1"/>
      <protection locked="0" hidden="1"/>
    </xf>
    <xf numFmtId="0" fontId="5" fillId="9" borderId="21" xfId="0" applyFont="1" applyFill="1" applyBorder="1" applyAlignment="1" applyProtection="1">
      <alignment horizontal="left" vertical="top" wrapText="1"/>
      <protection locked="0" hidden="1"/>
    </xf>
    <xf numFmtId="0" fontId="5" fillId="9" borderId="16" xfId="0" applyFont="1" applyFill="1" applyBorder="1" applyAlignment="1" applyProtection="1">
      <alignment horizontal="left" vertical="top" wrapText="1"/>
      <protection locked="0" hidden="1"/>
    </xf>
    <xf numFmtId="0" fontId="5" fillId="9" borderId="22" xfId="0" applyFont="1" applyFill="1" applyBorder="1" applyAlignment="1" applyProtection="1">
      <alignment horizontal="left" vertical="top" wrapText="1"/>
      <protection locked="0" hidden="1"/>
    </xf>
    <xf numFmtId="0" fontId="44" fillId="8" borderId="0" xfId="0" applyFont="1" applyFill="1" applyBorder="1" applyAlignment="1" applyProtection="1">
      <alignment horizontal="left" vertical="top" wrapText="1"/>
      <protection hidden="1"/>
    </xf>
    <xf numFmtId="0" fontId="3" fillId="7" borderId="1" xfId="0" applyFont="1" applyFill="1" applyBorder="1" applyAlignment="1" applyProtection="1">
      <alignment horizontal="center"/>
      <protection hidden="1"/>
    </xf>
    <xf numFmtId="0" fontId="3" fillId="7" borderId="2" xfId="0" applyFont="1" applyFill="1" applyBorder="1" applyAlignment="1" applyProtection="1">
      <alignment horizontal="center"/>
      <protection hidden="1"/>
    </xf>
    <xf numFmtId="0" fontId="3" fillId="7" borderId="3" xfId="0" applyFont="1" applyFill="1" applyBorder="1" applyAlignment="1" applyProtection="1">
      <alignment horizontal="center"/>
      <protection hidden="1"/>
    </xf>
    <xf numFmtId="0" fontId="3" fillId="7" borderId="15" xfId="0" applyFont="1" applyFill="1" applyBorder="1" applyAlignment="1" applyProtection="1">
      <alignment horizontal="center"/>
      <protection hidden="1"/>
    </xf>
    <xf numFmtId="0" fontId="3" fillId="7" borderId="0" xfId="0" applyFont="1" applyFill="1" applyBorder="1" applyAlignment="1" applyProtection="1">
      <alignment horizontal="center"/>
      <protection hidden="1"/>
    </xf>
    <xf numFmtId="0" fontId="3" fillId="7" borderId="20" xfId="0" applyFont="1" applyFill="1" applyBorder="1" applyAlignment="1" applyProtection="1">
      <alignment horizontal="center"/>
      <protection hidden="1"/>
    </xf>
    <xf numFmtId="0" fontId="47" fillId="0" borderId="0" xfId="0" applyFont="1" applyBorder="1" applyAlignment="1" applyProtection="1">
      <alignment horizontal="center" vertical="center"/>
      <protection hidden="1"/>
    </xf>
    <xf numFmtId="0" fontId="5" fillId="7"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7" borderId="3" xfId="0" applyFont="1" applyFill="1" applyBorder="1" applyAlignment="1" applyProtection="1">
      <alignment horizontal="center"/>
      <protection hidden="1"/>
    </xf>
    <xf numFmtId="0" fontId="5" fillId="8" borderId="0" xfId="0" applyFont="1" applyFill="1" applyBorder="1" applyAlignment="1" applyProtection="1">
      <alignment horizontal="left" wrapText="1"/>
      <protection hidden="1"/>
    </xf>
    <xf numFmtId="0" fontId="3" fillId="8" borderId="0" xfId="0" applyFont="1" applyFill="1" applyBorder="1" applyAlignment="1" applyProtection="1">
      <alignment horizontal="left" vertical="top" wrapText="1"/>
      <protection hidden="1"/>
    </xf>
    <xf numFmtId="0" fontId="6" fillId="7" borderId="18" xfId="0" applyFont="1" applyFill="1" applyBorder="1" applyAlignment="1" applyProtection="1">
      <alignment horizontal="center" vertical="top" wrapText="1"/>
      <protection hidden="1"/>
    </xf>
    <xf numFmtId="0" fontId="6" fillId="7" borderId="19" xfId="0" applyFont="1" applyFill="1" applyBorder="1" applyAlignment="1" applyProtection="1">
      <alignment horizontal="center" vertical="top" wrapText="1"/>
      <protection hidden="1"/>
    </xf>
    <xf numFmtId="0" fontId="6" fillId="7" borderId="21" xfId="0" applyFont="1" applyFill="1" applyBorder="1" applyAlignment="1" applyProtection="1">
      <alignment horizontal="center" vertical="top" wrapText="1"/>
      <protection hidden="1"/>
    </xf>
    <xf numFmtId="0" fontId="6" fillId="7" borderId="22" xfId="0" applyFont="1" applyFill="1" applyBorder="1" applyAlignment="1" applyProtection="1">
      <alignment horizontal="center" vertical="top" wrapText="1"/>
      <protection hidden="1"/>
    </xf>
    <xf numFmtId="0" fontId="14" fillId="8" borderId="0" xfId="0" applyFont="1" applyFill="1" applyBorder="1" applyAlignment="1" applyProtection="1">
      <alignment horizontal="center" vertical="center" wrapText="1"/>
      <protection hidden="1"/>
    </xf>
    <xf numFmtId="0" fontId="21" fillId="7" borderId="4" xfId="0" applyFont="1" applyFill="1" applyBorder="1" applyAlignment="1" applyProtection="1">
      <alignment horizontal="center" wrapText="1"/>
      <protection hidden="1"/>
    </xf>
    <xf numFmtId="0" fontId="4" fillId="8" borderId="0" xfId="0" applyFont="1" applyFill="1" applyBorder="1" applyAlignment="1" applyProtection="1">
      <alignment horizontal="left" wrapText="1"/>
      <protection hidden="1"/>
    </xf>
  </cellXfs>
  <cellStyles count="3">
    <cellStyle name="Hyperlink" xfId="2" builtinId="8"/>
    <cellStyle name="Normal" xfId="0" builtinId="0"/>
    <cellStyle name="Percent" xfId="1" builtinId="5"/>
  </cellStyles>
  <dxfs count="123">
    <dxf>
      <font>
        <color rgb="FFF8F2E4"/>
      </font>
      <fill>
        <patternFill>
          <bgColor rgb="FFF8F2E4"/>
        </patternFill>
      </fill>
      <border>
        <left/>
        <right/>
        <top/>
        <bottom/>
        <vertical/>
        <horizontal/>
      </border>
    </dxf>
    <dxf>
      <font>
        <color theme="0"/>
      </font>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F8F2E4"/>
      </font>
      <fill>
        <patternFill>
          <bgColor rgb="FFF8F2E4"/>
        </patternFill>
      </fill>
      <border>
        <left/>
        <right/>
        <top/>
        <bottom/>
        <vertical/>
        <horizontal/>
      </border>
    </dxf>
    <dxf>
      <font>
        <color theme="0"/>
      </font>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F8F2E4"/>
      </font>
      <fill>
        <patternFill>
          <bgColor rgb="FFF8F2E4"/>
        </patternFill>
      </fill>
      <border>
        <left/>
        <right/>
        <top/>
        <bottom/>
        <vertical/>
        <horizontal/>
      </border>
    </dxf>
    <dxf>
      <font>
        <color theme="0"/>
      </font>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F8F2E4"/>
      </font>
      <fill>
        <patternFill>
          <bgColor rgb="FFF8F2E4"/>
        </patternFill>
      </fill>
      <border>
        <left/>
        <right/>
        <top/>
        <bottom/>
        <vertical/>
        <horizontal/>
      </border>
    </dxf>
    <dxf>
      <font>
        <color rgb="FFF8F2E4"/>
      </font>
      <fill>
        <patternFill>
          <bgColor rgb="FFF8F2E4"/>
        </patternFill>
      </fill>
      <border>
        <left/>
        <right/>
        <top/>
        <bottom/>
        <vertical/>
        <horizontal/>
      </border>
    </dxf>
    <dxf>
      <font>
        <color theme="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F8F2E4"/>
      </font>
      <fill>
        <patternFill>
          <bgColor rgb="FFF8F2E4"/>
        </patternFill>
      </fill>
      <border>
        <left/>
        <right/>
        <top/>
        <bottom/>
        <vertical/>
        <horizontal/>
      </border>
    </dxf>
    <dxf>
      <font>
        <color rgb="FFF8F2E4"/>
      </font>
      <fill>
        <patternFill>
          <bgColor rgb="FFF8F2E4"/>
        </patternFill>
      </fill>
      <border>
        <left/>
        <right/>
        <top/>
        <bottom/>
        <vertical/>
        <horizontal/>
      </border>
    </dxf>
    <dxf>
      <font>
        <color rgb="FFF8F2E4"/>
      </font>
      <fill>
        <patternFill>
          <bgColor rgb="FFF8F2E4"/>
        </patternFill>
      </fill>
      <border>
        <left/>
        <right/>
        <top/>
        <bottom/>
        <vertical/>
        <horizontal/>
      </border>
    </dxf>
    <dxf>
      <font>
        <color rgb="FFF8F2E4"/>
      </font>
      <fill>
        <patternFill>
          <bgColor rgb="FFF8F2E4"/>
        </patternFill>
      </fill>
      <border>
        <left/>
        <right/>
        <top/>
        <bottom/>
        <vertical/>
        <horizontal/>
      </border>
    </dxf>
    <dxf>
      <font>
        <color theme="0"/>
      </font>
      <fill>
        <patternFill>
          <bgColor theme="0"/>
        </patternFill>
      </fill>
      <border>
        <left/>
        <right/>
        <top/>
        <bottom/>
        <vertical/>
        <horizontal/>
      </border>
    </dxf>
    <dxf>
      <font>
        <color rgb="FFF8F2E4"/>
      </font>
      <fill>
        <patternFill>
          <bgColor rgb="FFF8F2E4"/>
        </patternFill>
      </fill>
      <border>
        <left/>
        <right/>
        <top/>
        <bottom/>
        <vertical/>
        <horizontal/>
      </border>
    </dxf>
    <dxf>
      <font>
        <color theme="0"/>
      </font>
    </dxf>
    <dxf>
      <font>
        <color rgb="FFF8F2E4"/>
      </font>
      <fill>
        <patternFill>
          <bgColor rgb="FFF8F2E4"/>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F8F2E4"/>
      </font>
      <fill>
        <patternFill>
          <bgColor rgb="FFF8F2E4"/>
        </patternFill>
      </fill>
      <border>
        <left/>
        <right/>
        <top/>
        <bottom/>
        <vertical/>
        <horizontal/>
      </border>
    </dxf>
    <dxf>
      <font>
        <color theme="0"/>
      </font>
      <fill>
        <patternFill>
          <bgColor theme="0"/>
        </patternFill>
      </fill>
      <border>
        <left/>
        <right/>
        <top/>
        <bottom/>
        <vertical/>
        <horizontal/>
      </border>
    </dxf>
    <dxf>
      <font>
        <color rgb="FFF8F2E4"/>
      </font>
      <fill>
        <patternFill>
          <bgColor rgb="FFF8F2E4"/>
        </patternFill>
      </fill>
      <border>
        <left/>
        <right/>
        <top/>
        <bottom/>
        <vertical/>
        <horizontal/>
      </border>
    </dxf>
    <dxf>
      <font>
        <color theme="0"/>
      </font>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F8F2E4"/>
      </font>
      <fill>
        <patternFill>
          <bgColor rgb="FFF8F2E4"/>
        </patternFill>
      </fill>
      <border>
        <left/>
        <right/>
        <top/>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color rgb="FFF8F2E4"/>
      </font>
      <fill>
        <patternFill>
          <bgColor rgb="FFF8F2E4"/>
        </patternFill>
      </fill>
      <border>
        <left/>
        <right/>
        <top/>
        <bottom/>
        <vertical/>
        <horizontal/>
      </border>
    </dxf>
    <dxf>
      <font>
        <color rgb="FFF8F2E4"/>
      </font>
      <fill>
        <patternFill>
          <bgColor rgb="FFF8F2E4"/>
        </patternFill>
      </fill>
      <border>
        <left/>
        <right/>
        <top/>
        <bottom/>
        <vertical/>
        <horizontal/>
      </border>
    </dxf>
    <dxf>
      <font>
        <color rgb="FFF8F2E4"/>
      </font>
      <fill>
        <patternFill>
          <bgColor rgb="FFF8F2E4"/>
        </patternFill>
      </fill>
      <border>
        <left/>
        <right/>
        <top/>
        <bottom/>
        <vertical/>
        <horizontal/>
      </border>
    </dxf>
    <dxf>
      <font>
        <color rgb="FF006100"/>
      </font>
      <fill>
        <patternFill>
          <bgColor rgb="FFC6EFCE"/>
        </patternFill>
      </fill>
    </dxf>
    <dxf>
      <font>
        <color theme="0" tint="-0.499984740745262"/>
      </font>
      <fill>
        <patternFill>
          <bgColor theme="0" tint="-0.14996795556505021"/>
        </patternFill>
      </fill>
    </dxf>
    <dxf>
      <font>
        <color rgb="FF9C0006"/>
      </font>
      <fill>
        <patternFill>
          <bgColor rgb="FFFFC7CE"/>
        </patternFill>
      </fill>
    </dxf>
    <dxf>
      <font>
        <color rgb="FF006100"/>
      </font>
      <fill>
        <patternFill>
          <bgColor rgb="FFC6EFCE"/>
        </patternFill>
      </fill>
    </dxf>
    <dxf>
      <font>
        <color theme="0" tint="-0.499984740745262"/>
      </font>
      <fill>
        <patternFill>
          <bgColor theme="0" tint="-0.14996795556505021"/>
        </patternFill>
      </fill>
    </dxf>
    <dxf>
      <font>
        <color rgb="FF9C0006"/>
      </font>
      <fill>
        <patternFill>
          <bgColor rgb="FFFFC7CE"/>
        </patternFill>
      </fill>
    </dxf>
    <dxf>
      <font>
        <color rgb="FF006100"/>
      </font>
      <fill>
        <patternFill>
          <bgColor rgb="FFC6EFCE"/>
        </patternFill>
      </fill>
    </dxf>
    <dxf>
      <font>
        <color theme="0" tint="-0.499984740745262"/>
      </font>
      <fill>
        <patternFill>
          <bgColor theme="0" tint="-0.14996795556505021"/>
        </patternFill>
      </fill>
    </dxf>
    <dxf>
      <font>
        <color rgb="FF9C0006"/>
      </font>
      <fill>
        <patternFill>
          <bgColor rgb="FFFFC7CE"/>
        </patternFill>
      </fill>
    </dxf>
    <dxf>
      <font>
        <color rgb="FF006100"/>
      </font>
      <fill>
        <patternFill>
          <bgColor rgb="FFC6EFCE"/>
        </patternFill>
      </fill>
    </dxf>
    <dxf>
      <font>
        <color theme="0" tint="-0.499984740745262"/>
      </font>
      <fill>
        <patternFill>
          <bgColor theme="0" tint="-0.14996795556505021"/>
        </patternFill>
      </fill>
    </dxf>
    <dxf>
      <font>
        <color rgb="FF9C0006"/>
      </font>
      <fill>
        <patternFill>
          <bgColor rgb="FFFFC7CE"/>
        </patternFill>
      </fill>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b val="0"/>
        <i val="0"/>
        <color theme="1"/>
      </font>
      <fill>
        <patternFill>
          <bgColor theme="0" tint="-0.14996795556505021"/>
        </patternFill>
      </fill>
      <border>
        <left style="thin">
          <color auto="1"/>
        </left>
        <right style="thin">
          <color auto="1"/>
        </right>
        <top style="thin">
          <color auto="1"/>
        </top>
        <bottom style="thin">
          <color auto="1"/>
        </bottom>
        <vertical/>
        <horizontal/>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6500"/>
      </font>
      <fill>
        <patternFill>
          <bgColor rgb="FFFFEB9C"/>
        </patternFill>
      </fill>
      <border>
        <left style="thin">
          <color rgb="FF9C6500"/>
        </left>
        <right style="thin">
          <color rgb="FF9C6500"/>
        </right>
        <top style="thin">
          <color rgb="FF9C6500"/>
        </top>
        <bottom style="thin">
          <color rgb="FF9C6500"/>
        </bottom>
      </border>
    </dxf>
    <dxf>
      <font>
        <b val="0"/>
        <i val="0"/>
        <color theme="1"/>
      </font>
      <fill>
        <patternFill>
          <bgColor theme="0" tint="-0.14996795556505021"/>
        </patternFill>
      </fill>
      <border>
        <left style="thin">
          <color auto="1"/>
        </left>
        <right style="thin">
          <color auto="1"/>
        </right>
        <top style="thin">
          <color auto="1"/>
        </top>
        <bottom style="thin">
          <color auto="1"/>
        </bottom>
        <vertical/>
        <horizontal/>
      </border>
    </dxf>
    <dxf>
      <font>
        <b val="0"/>
        <i val="0"/>
        <color theme="1"/>
      </font>
      <fill>
        <patternFill>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8F2E4"/>
      <color rgb="FFE6D3A2"/>
      <color rgb="FF997A2A"/>
      <color rgb="FFD9D9D9"/>
      <color rgb="FF005782"/>
      <color rgb="FFFF66CC"/>
      <color rgb="FFAFE4FF"/>
      <color rgb="FFD60093"/>
      <color rgb="FF056399"/>
      <color rgb="FFAB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38100</xdr:rowOff>
    </xdr:from>
    <xdr:to>
      <xdr:col>4</xdr:col>
      <xdr:colOff>383928</xdr:colOff>
      <xdr:row>7</xdr:row>
      <xdr:rowOff>164042</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47675"/>
          <a:ext cx="1831728" cy="11260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322449</xdr:colOff>
      <xdr:row>7</xdr:row>
      <xdr:rowOff>86783</xdr:rowOff>
    </xdr:to>
    <xdr:pic>
      <xdr:nvPicPr>
        <xdr:cNvPr id="4" name="Picture 3"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0"/>
          <a:ext cx="1846449" cy="1123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84665</xdr:colOff>
      <xdr:row>2</xdr:row>
      <xdr:rowOff>52917</xdr:rowOff>
    </xdr:from>
    <xdr:to>
      <xdr:col>3</xdr:col>
      <xdr:colOff>773393</xdr:colOff>
      <xdr:row>8</xdr:row>
      <xdr:rowOff>35984</xdr:rowOff>
    </xdr:to>
    <xdr:pic>
      <xdr:nvPicPr>
        <xdr:cNvPr id="4" name="Picture 3"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5" y="462492"/>
          <a:ext cx="1831728" cy="11260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646299</xdr:colOff>
      <xdr:row>7</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630217</xdr:colOff>
      <xdr:row>7</xdr:row>
      <xdr:rowOff>76199</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61925"/>
          <a:ext cx="1831728" cy="1123950"/>
        </a:xfrm>
        <a:prstGeom prst="rect">
          <a:avLst/>
        </a:prstGeom>
        <a:noFill/>
        <a:ln>
          <a:noFill/>
        </a:ln>
      </xdr:spPr>
    </xdr:pic>
    <xdr:clientData/>
  </xdr:twoCellAnchor>
  <xdr:twoCellAnchor editAs="oneCell">
    <xdr:from>
      <xdr:col>44</xdr:col>
      <xdr:colOff>0</xdr:colOff>
      <xdr:row>229</xdr:row>
      <xdr:rowOff>0</xdr:rowOff>
    </xdr:from>
    <xdr:to>
      <xdr:col>53</xdr:col>
      <xdr:colOff>161924</xdr:colOff>
      <xdr:row>273</xdr:row>
      <xdr:rowOff>142875</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16900" y="17802225"/>
          <a:ext cx="5743575" cy="726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4</xdr:col>
      <xdr:colOff>633310</xdr:colOff>
      <xdr:row>7</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871435</xdr:colOff>
      <xdr:row>7</xdr:row>
      <xdr:rowOff>63776</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571500"/>
          <a:ext cx="1842985" cy="11239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871435</xdr:colOff>
      <xdr:row>7</xdr:row>
      <xdr:rowOff>63776</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571500"/>
          <a:ext cx="1833460" cy="111152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iltys\iomgroot\Users\ipafmin\Desktop\Returns\AMLCFT%202018%20returns%20-%20regulated%20sector%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iomfsa.im/amlcft/sanctions-notices/" TargetMode="External"/><Relationship Id="rId2" Type="http://schemas.openxmlformats.org/officeDocument/2006/relationships/hyperlink" Target="https://www.gov.im/categories/tax-vat-and-your-money/customs-and-excise/sanctions-and-export-control" TargetMode="External"/><Relationship Id="rId1" Type="http://schemas.openxmlformats.org/officeDocument/2006/relationships/hyperlink" Target="https://www.gov.im/media/1356172/factsheet-200-man.pdf"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s://www.iomfsa.im/media/1475/amlcfthandbookfinalversiond.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gov.im/about-the-government/statutory-boards/financial-intelligence-unit/suspicious-activity-reports" TargetMode="External"/><Relationship Id="rId7" Type="http://schemas.openxmlformats.org/officeDocument/2006/relationships/hyperlink" Target="https://www.iomfsa.im/media/1475/amlcfthandbookfinalversiond.pdf"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hyperlink" Target="https://www.iomfsa.im/amlcft/sanctions-notices/" TargetMode="External"/><Relationship Id="rId5" Type="http://schemas.openxmlformats.org/officeDocument/2006/relationships/hyperlink" Target="https://www.gov.im/categories/tax-vat-and-your-money/customs-and-excise/sanctions-and-export-control" TargetMode="External"/><Relationship Id="rId4" Type="http://schemas.openxmlformats.org/officeDocument/2006/relationships/hyperlink" Target="https://www.gov.im/media/1356172/factsheet-200-man.pdf"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1"/>
  <sheetViews>
    <sheetView showGridLines="0" tabSelected="1" workbookViewId="0">
      <selection activeCell="T11" sqref="T11"/>
    </sheetView>
  </sheetViews>
  <sheetFormatPr defaultColWidth="9" defaultRowHeight="15.75" x14ac:dyDescent="0.25"/>
  <cols>
    <col min="1" max="1" width="1.875" style="90" customWidth="1"/>
    <col min="2" max="2" width="1.5" style="90" customWidth="1"/>
    <col min="3" max="3" width="11.5" style="90" customWidth="1"/>
    <col min="4" max="4" width="5.5" style="90" customWidth="1"/>
    <col min="5" max="5" width="8" style="90" customWidth="1"/>
    <col min="6" max="6" width="28" style="90" customWidth="1"/>
    <col min="7" max="7" width="1.75" style="90" customWidth="1"/>
    <col min="8" max="9" width="9" style="90"/>
    <col min="10" max="10" width="2.125" style="90" customWidth="1"/>
    <col min="11" max="11" width="12.375" style="90" customWidth="1"/>
    <col min="12" max="12" width="1.25" style="90" customWidth="1"/>
    <col min="13" max="15" width="11.25" style="90" customWidth="1"/>
    <col min="16" max="16" width="1.75" style="90" customWidth="1"/>
    <col min="17" max="17" width="1.875" style="90" customWidth="1"/>
    <col min="18" max="18" width="2" style="90" customWidth="1"/>
    <col min="19" max="16384" width="9" style="90"/>
  </cols>
  <sheetData>
    <row r="1" spans="1:17" x14ac:dyDescent="0.25">
      <c r="A1" s="89" t="str">
        <f ca="1">RIGHT(CELL("filename",$A$1),LEN(CELL("filename",$A$1))-FIND("]",CELL("filename",$A$1)))</f>
        <v>Control Sheet</v>
      </c>
      <c r="B1" s="11"/>
      <c r="C1" s="11"/>
      <c r="D1" s="11"/>
      <c r="E1" s="11"/>
      <c r="F1" s="11"/>
      <c r="G1" s="11"/>
      <c r="H1" s="11"/>
      <c r="I1" s="11"/>
      <c r="J1" s="11"/>
      <c r="K1" s="11"/>
      <c r="L1" s="11"/>
      <c r="M1" s="11"/>
      <c r="N1" s="11"/>
      <c r="O1" s="11"/>
      <c r="P1" s="11"/>
      <c r="Q1" s="13"/>
    </row>
    <row r="2" spans="1:17" ht="16.5" thickBot="1" x14ac:dyDescent="0.3">
      <c r="A2" s="91">
        <f>Firm_Name</f>
        <v>0</v>
      </c>
      <c r="B2" s="16"/>
      <c r="C2" s="16"/>
      <c r="D2" s="16"/>
      <c r="E2" s="16"/>
      <c r="F2" s="16"/>
      <c r="G2" s="16"/>
      <c r="H2" s="16"/>
      <c r="I2" s="434" t="str">
        <f>"AML/CFT Statistical Return in respect of the year ended "&amp;TEXT(Reporting_Period_End_Date,"DD-MMM-YYYY")</f>
        <v>AML/CFT Statistical Return in respect of the year ended 00-Jan-1900</v>
      </c>
      <c r="J2" s="434"/>
      <c r="K2" s="434"/>
      <c r="L2" s="434"/>
      <c r="M2" s="434"/>
      <c r="N2" s="434"/>
      <c r="O2" s="434"/>
      <c r="P2" s="434"/>
      <c r="Q2" s="20"/>
    </row>
    <row r="3" spans="1:17" x14ac:dyDescent="0.25">
      <c r="A3" s="93"/>
      <c r="B3" s="94"/>
      <c r="C3" s="94"/>
      <c r="D3" s="94"/>
      <c r="E3" s="94"/>
      <c r="F3" s="94"/>
      <c r="G3" s="94"/>
      <c r="H3" s="94"/>
      <c r="I3" s="94"/>
      <c r="J3" s="94"/>
      <c r="K3" s="94"/>
      <c r="L3" s="94"/>
      <c r="M3" s="94"/>
      <c r="N3" s="94"/>
      <c r="O3" s="94"/>
      <c r="P3" s="94"/>
      <c r="Q3" s="95"/>
    </row>
    <row r="4" spans="1:17" x14ac:dyDescent="0.25">
      <c r="A4" s="93"/>
      <c r="B4" s="94"/>
      <c r="C4" s="94"/>
      <c r="D4" s="94"/>
      <c r="E4" s="94"/>
      <c r="F4" s="94"/>
      <c r="G4" s="94"/>
      <c r="H4" s="94"/>
      <c r="I4" s="94"/>
      <c r="J4" s="94"/>
      <c r="K4" s="94"/>
      <c r="L4" s="94"/>
      <c r="M4" s="94"/>
      <c r="N4" s="94"/>
      <c r="O4" s="94"/>
      <c r="P4" s="94"/>
      <c r="Q4" s="95"/>
    </row>
    <row r="5" spans="1:17" x14ac:dyDescent="0.25">
      <c r="A5" s="93"/>
      <c r="B5" s="94"/>
      <c r="C5" s="94"/>
      <c r="D5" s="94"/>
      <c r="E5" s="94"/>
      <c r="F5" s="435" t="s">
        <v>1053</v>
      </c>
      <c r="G5" s="435"/>
      <c r="H5" s="435"/>
      <c r="I5" s="435"/>
      <c r="J5" s="435"/>
      <c r="K5" s="435"/>
      <c r="L5" s="435"/>
      <c r="M5" s="435"/>
      <c r="N5" s="435"/>
      <c r="O5" s="94"/>
      <c r="P5" s="94"/>
      <c r="Q5" s="95"/>
    </row>
    <row r="6" spans="1:17" x14ac:dyDescent="0.25">
      <c r="A6" s="93"/>
      <c r="B6" s="94"/>
      <c r="C6" s="94"/>
      <c r="D6" s="94"/>
      <c r="E6" s="94"/>
      <c r="F6" s="435"/>
      <c r="G6" s="435"/>
      <c r="H6" s="435"/>
      <c r="I6" s="435"/>
      <c r="J6" s="435"/>
      <c r="K6" s="435"/>
      <c r="L6" s="435"/>
      <c r="M6" s="435"/>
      <c r="N6" s="435"/>
      <c r="O6" s="96" t="str">
        <f>O37</f>
        <v>Incomplete</v>
      </c>
      <c r="P6" s="94"/>
      <c r="Q6" s="95"/>
    </row>
    <row r="7" spans="1:17" x14ac:dyDescent="0.25">
      <c r="A7" s="93"/>
      <c r="B7" s="94"/>
      <c r="C7" s="94"/>
      <c r="D7" s="94"/>
      <c r="E7" s="94"/>
      <c r="F7" s="94"/>
      <c r="G7" s="94"/>
      <c r="H7" s="94"/>
      <c r="I7" s="94"/>
      <c r="J7" s="94"/>
      <c r="K7" s="94"/>
      <c r="L7" s="94"/>
      <c r="M7" s="94"/>
      <c r="N7" s="94"/>
      <c r="O7" s="94"/>
      <c r="P7" s="94"/>
      <c r="Q7" s="95"/>
    </row>
    <row r="8" spans="1:17" x14ac:dyDescent="0.25">
      <c r="A8" s="93"/>
      <c r="B8" s="94"/>
      <c r="C8" s="94"/>
      <c r="D8" s="94"/>
      <c r="E8" s="94"/>
      <c r="F8" s="97" t="str">
        <f>"This form "&amp;IF(O37="Incomplete","is not",IF(O37="Possible Error","may be","is"))&amp;" ready for submission.  Please see summary table below for further information."</f>
        <v>This form is not ready for submission.  Please see summary table below for further information.</v>
      </c>
      <c r="G8" s="98"/>
      <c r="H8" s="98"/>
      <c r="I8" s="98"/>
      <c r="J8" s="98"/>
      <c r="K8" s="98"/>
      <c r="L8" s="98"/>
      <c r="M8" s="98"/>
      <c r="N8" s="98"/>
      <c r="O8" s="94"/>
      <c r="P8" s="94"/>
      <c r="Q8" s="95"/>
    </row>
    <row r="9" spans="1:17" x14ac:dyDescent="0.25">
      <c r="A9" s="93"/>
      <c r="B9" s="94"/>
      <c r="C9" s="94"/>
      <c r="D9" s="94"/>
      <c r="E9" s="94"/>
      <c r="F9" s="94"/>
      <c r="G9" s="94"/>
      <c r="H9" s="94"/>
      <c r="I9" s="94"/>
      <c r="J9" s="94"/>
      <c r="K9" s="94"/>
      <c r="L9" s="94"/>
      <c r="M9" s="94"/>
      <c r="N9" s="94"/>
      <c r="O9" s="94"/>
      <c r="P9" s="94"/>
      <c r="Q9" s="95"/>
    </row>
    <row r="10" spans="1:17" ht="30" customHeight="1" x14ac:dyDescent="0.25">
      <c r="A10" s="93"/>
      <c r="B10" s="437" t="s">
        <v>1054</v>
      </c>
      <c r="C10" s="437"/>
      <c r="D10" s="437"/>
      <c r="E10" s="437"/>
      <c r="F10" s="437"/>
      <c r="G10" s="437"/>
      <c r="H10" s="437"/>
      <c r="I10" s="437"/>
      <c r="J10" s="437"/>
      <c r="K10" s="437"/>
      <c r="L10" s="437"/>
      <c r="M10" s="437"/>
      <c r="N10" s="437"/>
      <c r="O10" s="99"/>
      <c r="P10" s="94"/>
      <c r="Q10" s="95"/>
    </row>
    <row r="11" spans="1:17" x14ac:dyDescent="0.25">
      <c r="A11" s="93"/>
      <c r="B11" s="436"/>
      <c r="C11" s="436"/>
      <c r="D11" s="436"/>
      <c r="E11" s="436"/>
      <c r="F11" s="436"/>
      <c r="G11" s="436"/>
      <c r="H11" s="436"/>
      <c r="I11" s="436"/>
      <c r="J11" s="436"/>
      <c r="K11" s="436"/>
      <c r="L11" s="436"/>
      <c r="M11" s="436"/>
      <c r="N11" s="100"/>
      <c r="O11" s="100"/>
      <c r="P11" s="94"/>
      <c r="Q11" s="95"/>
    </row>
    <row r="12" spans="1:17" ht="30" customHeight="1" x14ac:dyDescent="0.25">
      <c r="A12" s="93"/>
      <c r="B12" s="437" t="s">
        <v>1035</v>
      </c>
      <c r="C12" s="437"/>
      <c r="D12" s="437"/>
      <c r="E12" s="437"/>
      <c r="F12" s="437"/>
      <c r="G12" s="437"/>
      <c r="H12" s="437"/>
      <c r="I12" s="437"/>
      <c r="J12" s="437"/>
      <c r="K12" s="437"/>
      <c r="L12" s="437"/>
      <c r="M12" s="437"/>
      <c r="N12" s="437"/>
      <c r="O12" s="101"/>
      <c r="P12" s="94"/>
      <c r="Q12" s="95"/>
    </row>
    <row r="13" spans="1:17" x14ac:dyDescent="0.25">
      <c r="A13" s="93"/>
      <c r="B13" s="436"/>
      <c r="C13" s="436"/>
      <c r="D13" s="436"/>
      <c r="E13" s="436"/>
      <c r="F13" s="436"/>
      <c r="G13" s="436"/>
      <c r="H13" s="436"/>
      <c r="I13" s="436"/>
      <c r="J13" s="436"/>
      <c r="K13" s="436"/>
      <c r="L13" s="436"/>
      <c r="M13" s="436"/>
      <c r="N13" s="100"/>
      <c r="O13" s="100"/>
      <c r="P13" s="94"/>
      <c r="Q13" s="95"/>
    </row>
    <row r="14" spans="1:17" x14ac:dyDescent="0.25">
      <c r="A14" s="93"/>
      <c r="B14" s="437" t="s">
        <v>1043</v>
      </c>
      <c r="C14" s="437"/>
      <c r="D14" s="437"/>
      <c r="E14" s="437"/>
      <c r="F14" s="437"/>
      <c r="G14" s="437"/>
      <c r="H14" s="437"/>
      <c r="I14" s="437"/>
      <c r="J14" s="437"/>
      <c r="K14" s="437"/>
      <c r="L14" s="437"/>
      <c r="M14" s="437"/>
      <c r="N14" s="437"/>
      <c r="O14" s="100"/>
      <c r="P14" s="94"/>
      <c r="Q14" s="95"/>
    </row>
    <row r="15" spans="1:17" x14ac:dyDescent="0.25">
      <c r="A15" s="93"/>
      <c r="B15" s="437"/>
      <c r="C15" s="437"/>
      <c r="D15" s="437"/>
      <c r="E15" s="437"/>
      <c r="F15" s="437"/>
      <c r="G15" s="437"/>
      <c r="H15" s="437"/>
      <c r="I15" s="437"/>
      <c r="J15" s="437"/>
      <c r="K15" s="437"/>
      <c r="L15" s="437"/>
      <c r="M15" s="437"/>
      <c r="N15" s="437"/>
      <c r="O15" s="100"/>
      <c r="P15" s="94"/>
      <c r="Q15" s="95"/>
    </row>
    <row r="16" spans="1:17" x14ac:dyDescent="0.25">
      <c r="A16" s="93"/>
      <c r="B16" s="438" t="s">
        <v>1067</v>
      </c>
      <c r="C16" s="438"/>
      <c r="D16" s="438"/>
      <c r="E16" s="438"/>
      <c r="F16" s="438"/>
      <c r="G16" s="438"/>
      <c r="H16" s="438"/>
      <c r="I16" s="438"/>
      <c r="J16" s="438"/>
      <c r="K16" s="438"/>
      <c r="L16" s="438"/>
      <c r="M16" s="438"/>
      <c r="N16" s="101"/>
      <c r="O16" s="101"/>
      <c r="P16" s="94"/>
      <c r="Q16" s="95"/>
    </row>
    <row r="17" spans="1:19" ht="16.5" thickBot="1" x14ac:dyDescent="0.3">
      <c r="A17" s="102"/>
      <c r="B17" s="94"/>
      <c r="C17" s="94"/>
      <c r="D17" s="94"/>
      <c r="E17" s="94"/>
      <c r="F17" s="94"/>
      <c r="G17" s="94"/>
      <c r="H17" s="94"/>
      <c r="I17" s="94"/>
      <c r="J17" s="94"/>
      <c r="K17" s="94"/>
      <c r="L17" s="94"/>
      <c r="M17" s="94"/>
      <c r="N17" s="94"/>
      <c r="O17" s="94"/>
      <c r="P17" s="94"/>
      <c r="Q17" s="95"/>
    </row>
    <row r="18" spans="1:19" ht="16.5" thickBot="1" x14ac:dyDescent="0.3">
      <c r="A18" s="102"/>
      <c r="B18" s="103"/>
      <c r="C18" s="104" t="s">
        <v>831</v>
      </c>
      <c r="D18" s="105"/>
      <c r="E18" s="105"/>
      <c r="F18" s="106"/>
      <c r="G18" s="94"/>
      <c r="H18" s="94"/>
      <c r="I18" s="94"/>
      <c r="J18" s="94"/>
      <c r="K18" s="94"/>
      <c r="L18" s="94"/>
      <c r="M18" s="94"/>
      <c r="N18" s="94"/>
      <c r="O18" s="94"/>
      <c r="P18" s="94"/>
      <c r="Q18" s="95"/>
      <c r="S18" s="37" t="s">
        <v>973</v>
      </c>
    </row>
    <row r="19" spans="1:19" x14ac:dyDescent="0.25">
      <c r="A19" s="102"/>
      <c r="B19" s="107"/>
      <c r="C19" s="108"/>
      <c r="D19" s="108"/>
      <c r="E19" s="108"/>
      <c r="F19" s="109"/>
      <c r="G19" s="94"/>
      <c r="H19" s="94"/>
      <c r="I19" s="94"/>
      <c r="J19" s="94"/>
      <c r="K19" s="94"/>
      <c r="L19" s="94"/>
      <c r="M19" s="94"/>
      <c r="N19" s="94"/>
      <c r="O19" s="94"/>
      <c r="P19" s="94"/>
      <c r="Q19" s="95"/>
    </row>
    <row r="20" spans="1:19" x14ac:dyDescent="0.25">
      <c r="A20" s="102"/>
      <c r="B20" s="110"/>
      <c r="C20" s="111"/>
      <c r="D20" s="112"/>
      <c r="E20" s="113" t="s">
        <v>836</v>
      </c>
      <c r="F20" s="114"/>
      <c r="G20" s="94"/>
      <c r="H20" s="94"/>
      <c r="I20" s="94"/>
      <c r="J20" s="94"/>
      <c r="K20" s="94"/>
      <c r="L20" s="94"/>
      <c r="M20" s="94"/>
      <c r="N20" s="94"/>
      <c r="O20" s="94"/>
      <c r="P20" s="94"/>
      <c r="Q20" s="95"/>
    </row>
    <row r="21" spans="1:19" x14ac:dyDescent="0.25">
      <c r="A21" s="102"/>
      <c r="B21" s="110"/>
      <c r="C21" s="115"/>
      <c r="D21" s="112"/>
      <c r="E21" s="116"/>
      <c r="F21" s="117"/>
      <c r="G21" s="94"/>
      <c r="H21" s="94"/>
      <c r="I21" s="94"/>
      <c r="J21" s="94"/>
      <c r="K21" s="94"/>
      <c r="L21" s="94"/>
      <c r="M21" s="94"/>
      <c r="N21" s="94"/>
      <c r="O21" s="94"/>
      <c r="P21" s="94"/>
      <c r="Q21" s="95"/>
    </row>
    <row r="22" spans="1:19" x14ac:dyDescent="0.25">
      <c r="A22" s="102"/>
      <c r="B22" s="110"/>
      <c r="C22" s="118"/>
      <c r="D22" s="112"/>
      <c r="E22" s="113" t="s">
        <v>837</v>
      </c>
      <c r="F22" s="114"/>
      <c r="G22" s="94"/>
      <c r="H22" s="94"/>
      <c r="I22" s="94"/>
      <c r="J22" s="94"/>
      <c r="K22" s="94"/>
      <c r="L22" s="94"/>
      <c r="M22" s="94"/>
      <c r="N22" s="94"/>
      <c r="O22" s="94"/>
      <c r="P22" s="94"/>
      <c r="Q22" s="95"/>
    </row>
    <row r="23" spans="1:19" x14ac:dyDescent="0.25">
      <c r="A23" s="102"/>
      <c r="B23" s="110"/>
      <c r="C23" s="115"/>
      <c r="D23" s="112"/>
      <c r="E23" s="116"/>
      <c r="F23" s="117"/>
      <c r="G23" s="94"/>
      <c r="H23" s="94"/>
      <c r="I23" s="94"/>
      <c r="J23" s="94"/>
      <c r="K23" s="94"/>
      <c r="L23" s="94"/>
      <c r="M23" s="94"/>
      <c r="N23" s="94"/>
      <c r="O23" s="94"/>
      <c r="P23" s="94"/>
      <c r="Q23" s="95"/>
    </row>
    <row r="24" spans="1:19" x14ac:dyDescent="0.25">
      <c r="A24" s="102"/>
      <c r="B24" s="110"/>
      <c r="C24" s="119" t="s">
        <v>834</v>
      </c>
      <c r="D24" s="112"/>
      <c r="E24" s="113" t="s">
        <v>835</v>
      </c>
      <c r="F24" s="114"/>
      <c r="G24" s="94"/>
      <c r="H24" s="94"/>
      <c r="I24" s="94"/>
      <c r="J24" s="94"/>
      <c r="K24" s="94"/>
      <c r="L24" s="94"/>
      <c r="M24" s="94"/>
      <c r="N24" s="94"/>
      <c r="O24" s="94"/>
      <c r="P24" s="94"/>
      <c r="Q24" s="95"/>
    </row>
    <row r="25" spans="1:19" x14ac:dyDescent="0.25">
      <c r="A25" s="102"/>
      <c r="B25" s="110"/>
      <c r="C25" s="115"/>
      <c r="D25" s="112"/>
      <c r="E25" s="116"/>
      <c r="F25" s="117"/>
      <c r="G25" s="94"/>
      <c r="H25" s="94"/>
      <c r="I25" s="94"/>
      <c r="J25" s="94"/>
      <c r="K25" s="94"/>
      <c r="L25" s="94"/>
      <c r="M25" s="94"/>
      <c r="N25" s="94"/>
      <c r="O25" s="94"/>
      <c r="P25" s="94"/>
      <c r="Q25" s="95"/>
    </row>
    <row r="26" spans="1:19" x14ac:dyDescent="0.25">
      <c r="A26" s="102"/>
      <c r="B26" s="110"/>
      <c r="C26" s="120" t="s">
        <v>842</v>
      </c>
      <c r="D26" s="112"/>
      <c r="E26" s="113" t="s">
        <v>843</v>
      </c>
      <c r="F26" s="114"/>
      <c r="G26" s="94"/>
      <c r="H26" s="94"/>
      <c r="I26" s="94"/>
      <c r="J26" s="94"/>
      <c r="K26" s="94"/>
      <c r="L26" s="94"/>
      <c r="M26" s="94"/>
      <c r="N26" s="94"/>
      <c r="O26" s="94"/>
      <c r="P26" s="94"/>
      <c r="Q26" s="95"/>
    </row>
    <row r="27" spans="1:19" x14ac:dyDescent="0.25">
      <c r="A27" s="102"/>
      <c r="B27" s="110"/>
      <c r="C27" s="115"/>
      <c r="D27" s="112"/>
      <c r="E27" s="116"/>
      <c r="F27" s="117"/>
      <c r="G27" s="94"/>
      <c r="H27" s="94"/>
      <c r="I27" s="94"/>
      <c r="J27" s="94"/>
      <c r="K27" s="94"/>
      <c r="L27" s="94"/>
      <c r="M27" s="94"/>
      <c r="N27" s="94"/>
      <c r="O27" s="94"/>
      <c r="P27" s="94"/>
      <c r="Q27" s="95"/>
    </row>
    <row r="28" spans="1:19" x14ac:dyDescent="0.25">
      <c r="A28" s="102"/>
      <c r="B28" s="110"/>
      <c r="C28" s="121" t="s">
        <v>842</v>
      </c>
      <c r="D28" s="112"/>
      <c r="E28" s="113" t="s">
        <v>844</v>
      </c>
      <c r="F28" s="114"/>
      <c r="G28" s="94"/>
      <c r="H28" s="94"/>
      <c r="I28" s="94"/>
      <c r="J28" s="94"/>
      <c r="K28" s="94"/>
      <c r="L28" s="94"/>
      <c r="M28" s="94"/>
      <c r="N28" s="94"/>
      <c r="O28" s="94"/>
      <c r="P28" s="94"/>
      <c r="Q28" s="95"/>
    </row>
    <row r="29" spans="1:19" x14ac:dyDescent="0.25">
      <c r="A29" s="93"/>
      <c r="B29" s="110"/>
      <c r="C29" s="115"/>
      <c r="D29" s="112"/>
      <c r="E29" s="122"/>
      <c r="F29" s="123"/>
      <c r="G29" s="94"/>
      <c r="H29" s="94"/>
      <c r="I29" s="94"/>
      <c r="J29" s="94"/>
      <c r="K29" s="94"/>
      <c r="L29" s="94"/>
      <c r="M29" s="94"/>
      <c r="N29" s="94"/>
      <c r="O29" s="94"/>
      <c r="P29" s="94"/>
      <c r="Q29" s="95"/>
    </row>
    <row r="30" spans="1:19" x14ac:dyDescent="0.25">
      <c r="A30" s="93"/>
      <c r="B30" s="110"/>
      <c r="C30" s="124" t="s">
        <v>868</v>
      </c>
      <c r="D30" s="112"/>
      <c r="E30" s="122" t="s">
        <v>870</v>
      </c>
      <c r="F30" s="123"/>
      <c r="G30" s="94"/>
      <c r="H30" s="94"/>
      <c r="I30" s="94"/>
      <c r="J30" s="94"/>
      <c r="K30" s="94"/>
      <c r="L30" s="94"/>
      <c r="M30" s="94"/>
      <c r="N30" s="94"/>
      <c r="O30" s="94"/>
      <c r="P30" s="94"/>
      <c r="Q30" s="95"/>
    </row>
    <row r="31" spans="1:19" x14ac:dyDescent="0.25">
      <c r="A31" s="93"/>
      <c r="B31" s="110"/>
      <c r="C31" s="115"/>
      <c r="D31" s="112"/>
      <c r="E31" s="122"/>
      <c r="F31" s="123"/>
      <c r="G31" s="94"/>
      <c r="H31" s="94"/>
      <c r="I31" s="94"/>
      <c r="J31" s="94"/>
      <c r="K31" s="94"/>
      <c r="L31" s="94"/>
      <c r="M31" s="94"/>
      <c r="N31" s="94"/>
      <c r="O31" s="94"/>
      <c r="P31" s="94"/>
      <c r="Q31" s="95"/>
    </row>
    <row r="32" spans="1:19" x14ac:dyDescent="0.25">
      <c r="A32" s="93"/>
      <c r="B32" s="110"/>
      <c r="C32" s="125" t="s">
        <v>845</v>
      </c>
      <c r="D32" s="112"/>
      <c r="E32" s="126" t="s">
        <v>846</v>
      </c>
      <c r="F32" s="126"/>
      <c r="G32" s="94"/>
      <c r="H32" s="94"/>
      <c r="I32" s="94"/>
      <c r="J32" s="94"/>
      <c r="K32" s="94"/>
      <c r="L32" s="94"/>
      <c r="M32" s="94"/>
      <c r="N32" s="94"/>
      <c r="O32" s="94"/>
      <c r="P32" s="94"/>
      <c r="Q32" s="95"/>
    </row>
    <row r="33" spans="1:19" ht="16.5" thickBot="1" x14ac:dyDescent="0.3">
      <c r="A33" s="93"/>
      <c r="B33" s="127"/>
      <c r="C33" s="128"/>
      <c r="D33" s="128"/>
      <c r="E33" s="128"/>
      <c r="F33" s="129"/>
      <c r="G33" s="94"/>
      <c r="H33" s="94"/>
      <c r="I33" s="94"/>
      <c r="J33" s="94"/>
      <c r="K33" s="94"/>
      <c r="L33" s="94"/>
      <c r="M33" s="94"/>
      <c r="N33" s="94"/>
      <c r="O33" s="94"/>
      <c r="P33" s="94"/>
      <c r="Q33" s="95"/>
    </row>
    <row r="34" spans="1:19" ht="16.5" thickBot="1" x14ac:dyDescent="0.3">
      <c r="A34" s="93"/>
      <c r="B34" s="94"/>
      <c r="C34" s="94"/>
      <c r="D34" s="94"/>
      <c r="E34" s="94"/>
      <c r="F34" s="94"/>
      <c r="G34" s="94"/>
      <c r="H34" s="94"/>
      <c r="I34" s="94"/>
      <c r="J34" s="94"/>
      <c r="K34" s="94"/>
      <c r="L34" s="94"/>
      <c r="M34" s="94"/>
      <c r="N34" s="94"/>
      <c r="O34" s="94"/>
      <c r="P34" s="94"/>
      <c r="Q34" s="95"/>
    </row>
    <row r="35" spans="1:19" ht="16.5" thickBot="1" x14ac:dyDescent="0.3">
      <c r="A35" s="93"/>
      <c r="B35" s="130"/>
      <c r="C35" s="131" t="s">
        <v>832</v>
      </c>
      <c r="D35" s="132"/>
      <c r="E35" s="132"/>
      <c r="F35" s="132" t="s">
        <v>833</v>
      </c>
      <c r="G35" s="133"/>
      <c r="H35" s="133"/>
      <c r="I35" s="133"/>
      <c r="J35" s="133"/>
      <c r="K35" s="133"/>
      <c r="L35" s="133"/>
      <c r="M35" s="133"/>
      <c r="N35" s="133" t="s">
        <v>838</v>
      </c>
      <c r="O35" s="133" t="s">
        <v>839</v>
      </c>
      <c r="P35" s="134"/>
      <c r="Q35" s="95"/>
      <c r="S35" s="37" t="s">
        <v>973</v>
      </c>
    </row>
    <row r="36" spans="1:19" ht="15.75" customHeight="1" x14ac:dyDescent="0.25">
      <c r="A36" s="93"/>
      <c r="B36" s="135"/>
      <c r="C36" s="136"/>
      <c r="D36" s="137"/>
      <c r="E36" s="137"/>
      <c r="F36" s="137"/>
      <c r="G36" s="138"/>
      <c r="H36" s="138"/>
      <c r="I36" s="138"/>
      <c r="J36" s="138"/>
      <c r="K36" s="138"/>
      <c r="L36" s="138"/>
      <c r="M36" s="138"/>
      <c r="N36" s="138"/>
      <c r="O36" s="138"/>
      <c r="P36" s="139"/>
      <c r="Q36" s="95"/>
    </row>
    <row r="37" spans="1:19" ht="15.75" customHeight="1" x14ac:dyDescent="0.25">
      <c r="A37" s="93"/>
      <c r="B37" s="140"/>
      <c r="C37" s="141" t="str">
        <f ca="1">A1</f>
        <v>Control Sheet</v>
      </c>
      <c r="D37" s="94"/>
      <c r="E37" s="437" t="s">
        <v>1037</v>
      </c>
      <c r="F37" s="437"/>
      <c r="G37" s="437"/>
      <c r="H37" s="437"/>
      <c r="I37" s="437"/>
      <c r="J37" s="437"/>
      <c r="K37" s="437"/>
      <c r="L37" s="437"/>
      <c r="M37" s="437"/>
      <c r="N37" s="142"/>
      <c r="O37" s="143" t="str">
        <f>IF(COUNTIF(O40:O61,"Incomplete")&gt;0,"Incomplete",IF(COUNTIF(O40:O61,"Possible Error")&gt;0,"Possible Error","Complete"))</f>
        <v>Incomplete</v>
      </c>
      <c r="P37" s="144"/>
      <c r="Q37" s="95"/>
    </row>
    <row r="38" spans="1:19" ht="15.75" customHeight="1" x14ac:dyDescent="0.25">
      <c r="A38" s="93"/>
      <c r="B38" s="140"/>
      <c r="C38" s="141"/>
      <c r="D38" s="94"/>
      <c r="E38" s="437"/>
      <c r="F38" s="437"/>
      <c r="G38" s="437"/>
      <c r="H38" s="437"/>
      <c r="I38" s="437"/>
      <c r="J38" s="437"/>
      <c r="K38" s="437"/>
      <c r="L38" s="437"/>
      <c r="M38" s="437"/>
      <c r="N38" s="142"/>
      <c r="O38" s="143"/>
      <c r="P38" s="144"/>
      <c r="Q38" s="95"/>
    </row>
    <row r="39" spans="1:19" ht="15.75" customHeight="1" x14ac:dyDescent="0.25">
      <c r="A39" s="93"/>
      <c r="B39" s="145"/>
      <c r="C39" s="146"/>
      <c r="D39" s="437"/>
      <c r="E39" s="437"/>
      <c r="F39" s="437"/>
      <c r="G39" s="437"/>
      <c r="H39" s="437"/>
      <c r="I39" s="437"/>
      <c r="J39" s="437"/>
      <c r="K39" s="437"/>
      <c r="L39" s="437"/>
      <c r="M39" s="437"/>
      <c r="N39" s="142"/>
      <c r="O39" s="142"/>
      <c r="P39" s="144"/>
      <c r="Q39" s="95"/>
    </row>
    <row r="40" spans="1:19" ht="15.75" customHeight="1" x14ac:dyDescent="0.25">
      <c r="A40" s="93"/>
      <c r="B40" s="140"/>
      <c r="C40" s="147" t="str">
        <f ca="1">'Firm information'!A1</f>
        <v>Firm information</v>
      </c>
      <c r="D40" s="94"/>
      <c r="E40" s="437" t="s">
        <v>1036</v>
      </c>
      <c r="F40" s="437"/>
      <c r="G40" s="437"/>
      <c r="H40" s="437"/>
      <c r="I40" s="437"/>
      <c r="J40" s="437"/>
      <c r="K40" s="437"/>
      <c r="L40" s="437"/>
      <c r="M40" s="437"/>
      <c r="N40" s="148" t="s">
        <v>840</v>
      </c>
      <c r="O40" s="143" t="str">
        <f>'Firm information'!S5</f>
        <v>Incomplete</v>
      </c>
      <c r="P40" s="144"/>
      <c r="Q40" s="95"/>
    </row>
    <row r="41" spans="1:19" ht="15.75" customHeight="1" x14ac:dyDescent="0.25">
      <c r="A41" s="93"/>
      <c r="B41" s="140"/>
      <c r="C41" s="147"/>
      <c r="D41" s="94"/>
      <c r="E41" s="437"/>
      <c r="F41" s="437"/>
      <c r="G41" s="437"/>
      <c r="H41" s="437"/>
      <c r="I41" s="437"/>
      <c r="J41" s="437"/>
      <c r="K41" s="437"/>
      <c r="L41" s="437"/>
      <c r="M41" s="437"/>
      <c r="N41" s="142"/>
      <c r="O41" s="143"/>
      <c r="P41" s="144"/>
      <c r="Q41" s="95"/>
    </row>
    <row r="42" spans="1:19" ht="6" customHeight="1" x14ac:dyDescent="0.25">
      <c r="A42" s="93"/>
      <c r="B42" s="145"/>
      <c r="C42" s="147"/>
      <c r="D42" s="437"/>
      <c r="E42" s="437"/>
      <c r="F42" s="437"/>
      <c r="G42" s="437"/>
      <c r="H42" s="437"/>
      <c r="I42" s="437"/>
      <c r="J42" s="437"/>
      <c r="K42" s="437"/>
      <c r="L42" s="437"/>
      <c r="M42" s="437"/>
      <c r="N42" s="142"/>
      <c r="O42" s="142"/>
      <c r="P42" s="144"/>
      <c r="Q42" s="95"/>
    </row>
    <row r="43" spans="1:19" ht="15.75" customHeight="1" x14ac:dyDescent="0.25">
      <c r="A43" s="93"/>
      <c r="B43" s="145"/>
      <c r="C43" s="147" t="str">
        <f ca="1">'Simplified entry form'!A1</f>
        <v>Simplified entry form</v>
      </c>
      <c r="D43" s="142"/>
      <c r="E43" s="437" t="str">
        <f>IF(N43="NO","Based on the entries within the Firm Information Form, this form is not required.","This form collects some general information about the firm in a simplified format. ")</f>
        <v xml:space="preserve">This form collects some general information about the firm in a simplified format. </v>
      </c>
      <c r="F43" s="437"/>
      <c r="G43" s="437"/>
      <c r="H43" s="437"/>
      <c r="I43" s="437"/>
      <c r="J43" s="437"/>
      <c r="K43" s="437"/>
      <c r="L43" s="437"/>
      <c r="M43" s="439"/>
      <c r="N43" s="148" t="str">
        <f>IF(OR(SEF="Y",SEF="Y*"),"YES","NO")</f>
        <v>YES</v>
      </c>
      <c r="O43" s="143" t="str">
        <f>'Simplified entry form'!Z4</f>
        <v>Incomplete</v>
      </c>
      <c r="P43" s="144"/>
      <c r="Q43" s="95"/>
    </row>
    <row r="44" spans="1:19" ht="15.75" customHeight="1" x14ac:dyDescent="0.25">
      <c r="A44" s="93"/>
      <c r="B44" s="145"/>
      <c r="C44" s="147"/>
      <c r="D44" s="142"/>
      <c r="E44" s="142"/>
      <c r="F44" s="142"/>
      <c r="G44" s="142"/>
      <c r="H44" s="142"/>
      <c r="I44" s="142"/>
      <c r="J44" s="142"/>
      <c r="K44" s="142"/>
      <c r="L44" s="142"/>
      <c r="M44" s="142"/>
      <c r="N44" s="142"/>
      <c r="O44" s="142"/>
      <c r="P44" s="144"/>
      <c r="Q44" s="95"/>
    </row>
    <row r="45" spans="1:19" ht="6" customHeight="1" x14ac:dyDescent="0.25">
      <c r="A45" s="93"/>
      <c r="B45" s="145"/>
      <c r="C45" s="147"/>
      <c r="D45" s="142"/>
      <c r="E45" s="142"/>
      <c r="F45" s="142"/>
      <c r="G45" s="142"/>
      <c r="H45" s="142"/>
      <c r="I45" s="142"/>
      <c r="J45" s="142"/>
      <c r="K45" s="142"/>
      <c r="L45" s="142"/>
      <c r="M45" s="142"/>
      <c r="N45" s="142"/>
      <c r="O45" s="142"/>
      <c r="P45" s="144"/>
      <c r="Q45" s="95"/>
    </row>
    <row r="46" spans="1:19" ht="15.75" customHeight="1" x14ac:dyDescent="0.25">
      <c r="A46" s="93"/>
      <c r="B46" s="140"/>
      <c r="C46" s="147" t="str">
        <f ca="1">'Form C0'!A1</f>
        <v>Form C0</v>
      </c>
      <c r="D46" s="149"/>
      <c r="E46" s="437" t="str">
        <f>IF(N46="NO","Based on the entries within the Firm Information Form, this form is not required.","Information about the customers of the firm, the customer risk profile, PEPs, simplified due diligence and enhanced due diligence processes are collected on this form.")</f>
        <v>Based on the entries within the Firm Information Form, this form is not required.</v>
      </c>
      <c r="F46" s="437"/>
      <c r="G46" s="437"/>
      <c r="H46" s="437"/>
      <c r="I46" s="437"/>
      <c r="J46" s="437"/>
      <c r="K46" s="437"/>
      <c r="L46" s="437"/>
      <c r="M46" s="437"/>
      <c r="N46" s="148" t="str">
        <f>IF(OR(FormC0="Y",FormC0="Y*"),"YES","NO")</f>
        <v>NO</v>
      </c>
      <c r="O46" s="143" t="str">
        <f>'Form C0'!Y5</f>
        <v>N/A</v>
      </c>
      <c r="P46" s="144"/>
      <c r="Q46" s="95"/>
      <c r="S46" s="37" t="s">
        <v>973</v>
      </c>
    </row>
    <row r="47" spans="1:19" ht="15.75" customHeight="1" x14ac:dyDescent="0.25">
      <c r="A47" s="93"/>
      <c r="B47" s="140"/>
      <c r="C47" s="147"/>
      <c r="D47" s="149"/>
      <c r="E47" s="437"/>
      <c r="F47" s="437"/>
      <c r="G47" s="437"/>
      <c r="H47" s="437"/>
      <c r="I47" s="437"/>
      <c r="J47" s="437"/>
      <c r="K47" s="437"/>
      <c r="L47" s="437"/>
      <c r="M47" s="437"/>
      <c r="N47" s="142"/>
      <c r="O47" s="143"/>
      <c r="P47" s="144"/>
      <c r="Q47" s="95"/>
    </row>
    <row r="48" spans="1:19" ht="6" customHeight="1" x14ac:dyDescent="0.25">
      <c r="A48" s="93"/>
      <c r="B48" s="145"/>
      <c r="C48" s="147"/>
      <c r="D48" s="149"/>
      <c r="E48" s="149"/>
      <c r="F48" s="149"/>
      <c r="G48" s="149"/>
      <c r="H48" s="149"/>
      <c r="I48" s="149"/>
      <c r="J48" s="149"/>
      <c r="K48" s="149"/>
      <c r="L48" s="149"/>
      <c r="M48" s="149"/>
      <c r="N48" s="142"/>
      <c r="O48" s="142"/>
      <c r="P48" s="144"/>
      <c r="Q48" s="95"/>
    </row>
    <row r="49" spans="1:17" ht="15.75" customHeight="1" x14ac:dyDescent="0.25">
      <c r="A49" s="93"/>
      <c r="B49" s="140"/>
      <c r="C49" s="147" t="s">
        <v>59</v>
      </c>
      <c r="D49" s="149"/>
      <c r="E49" s="437" t="str">
        <f>IF(N49="NO","Based on the entries within the Firm Information Form, this form is not required.","Applicable to legal services businesses only.  Information about the customers of the firm, the customer risk profile, PEPs, simplified due diligence and enhanced due diligence processes are collected on this form.")</f>
        <v>Applicable to legal services businesses only.  Information about the customers of the firm, the customer risk profile, PEPs, simplified due diligence and enhanced due diligence processes are collected on this form.</v>
      </c>
      <c r="F49" s="437"/>
      <c r="G49" s="437"/>
      <c r="H49" s="437"/>
      <c r="I49" s="437"/>
      <c r="J49" s="437"/>
      <c r="K49" s="437"/>
      <c r="L49" s="437"/>
      <c r="M49" s="437"/>
      <c r="N49" s="148" t="str">
        <f>IF(OR(FormCLS="Y",FormCLS="Y*"),"YES","NO")</f>
        <v>YES</v>
      </c>
      <c r="O49" s="143" t="str">
        <f>'Form CLS'!AE5</f>
        <v>Incomplete</v>
      </c>
      <c r="P49" s="144"/>
      <c r="Q49" s="95"/>
    </row>
    <row r="50" spans="1:17" ht="15.75" customHeight="1" x14ac:dyDescent="0.25">
      <c r="A50" s="93"/>
      <c r="B50" s="140"/>
      <c r="C50" s="147"/>
      <c r="D50" s="149"/>
      <c r="E50" s="437"/>
      <c r="F50" s="437"/>
      <c r="G50" s="437"/>
      <c r="H50" s="437"/>
      <c r="I50" s="437"/>
      <c r="J50" s="437"/>
      <c r="K50" s="437"/>
      <c r="L50" s="437"/>
      <c r="M50" s="437"/>
      <c r="N50" s="142"/>
      <c r="O50" s="143"/>
      <c r="P50" s="144"/>
      <c r="Q50" s="95"/>
    </row>
    <row r="51" spans="1:17" ht="6" customHeight="1" x14ac:dyDescent="0.25">
      <c r="A51" s="93"/>
      <c r="B51" s="145"/>
      <c r="C51" s="147"/>
      <c r="D51" s="149"/>
      <c r="E51" s="149"/>
      <c r="F51" s="149"/>
      <c r="G51" s="149"/>
      <c r="H51" s="149"/>
      <c r="I51" s="149"/>
      <c r="J51" s="149"/>
      <c r="K51" s="149"/>
      <c r="L51" s="149"/>
      <c r="M51" s="149"/>
      <c r="N51" s="142"/>
      <c r="O51" s="142"/>
      <c r="P51" s="144"/>
      <c r="Q51" s="95"/>
    </row>
    <row r="52" spans="1:17" ht="15.75" customHeight="1" x14ac:dyDescent="0.25">
      <c r="A52" s="93"/>
      <c r="B52" s="140"/>
      <c r="C52" s="147" t="s">
        <v>12</v>
      </c>
      <c r="D52" s="149"/>
      <c r="E52" s="437" t="str">
        <f>IF(N52="NO","Based on the entries within the Firm Information Form, this form is not required.","Information about internal and external suspicious activity reports and targeted financial sanctions is collected in this form.")</f>
        <v>Information about internal and external suspicious activity reports and targeted financial sanctions is collected in this form.</v>
      </c>
      <c r="F52" s="437"/>
      <c r="G52" s="437"/>
      <c r="H52" s="437"/>
      <c r="I52" s="437"/>
      <c r="J52" s="437"/>
      <c r="K52" s="437"/>
      <c r="L52" s="437"/>
      <c r="M52" s="437"/>
      <c r="N52" s="148" t="str">
        <f>IF(OR(FormE="Y",FormE="Y*"),"YES","NO")</f>
        <v>YES</v>
      </c>
      <c r="O52" s="143" t="str">
        <f>'Form E'!W5</f>
        <v>Incomplete</v>
      </c>
      <c r="P52" s="144"/>
      <c r="Q52" s="95"/>
    </row>
    <row r="53" spans="1:17" ht="15.75" customHeight="1" x14ac:dyDescent="0.25">
      <c r="A53" s="93"/>
      <c r="B53" s="140"/>
      <c r="C53" s="147"/>
      <c r="D53" s="149"/>
      <c r="E53" s="437"/>
      <c r="F53" s="437"/>
      <c r="G53" s="437"/>
      <c r="H53" s="437"/>
      <c r="I53" s="437"/>
      <c r="J53" s="437"/>
      <c r="K53" s="437"/>
      <c r="L53" s="437"/>
      <c r="M53" s="437"/>
      <c r="N53" s="142"/>
      <c r="O53" s="143"/>
      <c r="P53" s="144"/>
      <c r="Q53" s="95"/>
    </row>
    <row r="54" spans="1:17" ht="6" customHeight="1" x14ac:dyDescent="0.25">
      <c r="A54" s="93"/>
      <c r="B54" s="145"/>
      <c r="C54" s="147"/>
      <c r="D54" s="149"/>
      <c r="E54" s="149"/>
      <c r="F54" s="149"/>
      <c r="G54" s="149"/>
      <c r="H54" s="149"/>
      <c r="I54" s="149"/>
      <c r="J54" s="149"/>
      <c r="K54" s="149"/>
      <c r="L54" s="149"/>
      <c r="M54" s="149"/>
      <c r="N54" s="142"/>
      <c r="O54" s="142"/>
      <c r="P54" s="144"/>
      <c r="Q54" s="95"/>
    </row>
    <row r="55" spans="1:17" ht="15.75" customHeight="1" x14ac:dyDescent="0.25">
      <c r="A55" s="93"/>
      <c r="B55" s="140"/>
      <c r="C55" s="147" t="s">
        <v>46</v>
      </c>
      <c r="D55" s="149"/>
      <c r="E55" s="437" t="str">
        <f>IF(N55="NO","Based on the entries within the Firm Information Form, this form is not required.","This form collects some information about the jurisdictional profile of the firm's customers. ")</f>
        <v xml:space="preserve">This form collects some information about the jurisdictional profile of the firm's customers. </v>
      </c>
      <c r="F55" s="437"/>
      <c r="G55" s="437"/>
      <c r="H55" s="437"/>
      <c r="I55" s="437"/>
      <c r="J55" s="437"/>
      <c r="K55" s="437"/>
      <c r="L55" s="437"/>
      <c r="M55" s="437"/>
      <c r="N55" s="148" t="str">
        <f>IF(OR(FormF="Y",FormF="Y*"),"YES","NO")</f>
        <v>YES</v>
      </c>
      <c r="O55" s="143" t="str">
        <f>'Form F'!R5</f>
        <v>Incomplete</v>
      </c>
      <c r="P55" s="144"/>
      <c r="Q55" s="95"/>
    </row>
    <row r="56" spans="1:17" ht="15.75" customHeight="1" x14ac:dyDescent="0.25">
      <c r="A56" s="93"/>
      <c r="B56" s="140"/>
      <c r="C56" s="147"/>
      <c r="D56" s="149"/>
      <c r="E56" s="437"/>
      <c r="F56" s="437"/>
      <c r="G56" s="437"/>
      <c r="H56" s="437"/>
      <c r="I56" s="437"/>
      <c r="J56" s="437"/>
      <c r="K56" s="437"/>
      <c r="L56" s="437"/>
      <c r="M56" s="437"/>
      <c r="N56" s="142"/>
      <c r="O56" s="143"/>
      <c r="P56" s="144"/>
      <c r="Q56" s="95"/>
    </row>
    <row r="57" spans="1:17" ht="6" customHeight="1" x14ac:dyDescent="0.25">
      <c r="A57" s="93"/>
      <c r="B57" s="145"/>
      <c r="C57" s="147"/>
      <c r="D57" s="149"/>
      <c r="E57" s="149"/>
      <c r="F57" s="149"/>
      <c r="G57" s="149"/>
      <c r="H57" s="149"/>
      <c r="I57" s="149"/>
      <c r="J57" s="149"/>
      <c r="K57" s="149"/>
      <c r="L57" s="149"/>
      <c r="M57" s="149"/>
      <c r="N57" s="142"/>
      <c r="O57" s="142"/>
      <c r="P57" s="144"/>
      <c r="Q57" s="95"/>
    </row>
    <row r="58" spans="1:17" ht="15.75" customHeight="1" x14ac:dyDescent="0.25">
      <c r="A58" s="93"/>
      <c r="B58" s="140"/>
      <c r="C58" s="147" t="s">
        <v>47</v>
      </c>
      <c r="D58" s="149"/>
      <c r="E58" s="437" t="str">
        <f>IF(N58="NO","Based on the entries within the Firm Information Form, this form is not required.","This form collects some information about the jurisdictional profile of the ultimate benficial owners of the customers of the firm. ")</f>
        <v>Based on the entries within the Firm Information Form, this form is not required.</v>
      </c>
      <c r="F58" s="437"/>
      <c r="G58" s="437"/>
      <c r="H58" s="437"/>
      <c r="I58" s="437"/>
      <c r="J58" s="437"/>
      <c r="K58" s="437"/>
      <c r="L58" s="437"/>
      <c r="M58" s="437"/>
      <c r="N58" s="148" t="str">
        <f>IF(AND(OR(FormG="Y",FormG="Y*"),'Form F'!H29&gt;0),"YES","NO")</f>
        <v>NO</v>
      </c>
      <c r="O58" s="143" t="str">
        <f>'Form G'!R5</f>
        <v>N/A</v>
      </c>
      <c r="P58" s="144"/>
      <c r="Q58" s="95"/>
    </row>
    <row r="59" spans="1:17" ht="15.75" customHeight="1" x14ac:dyDescent="0.25">
      <c r="A59" s="93"/>
      <c r="B59" s="140"/>
      <c r="C59" s="147"/>
      <c r="D59" s="149"/>
      <c r="E59" s="437"/>
      <c r="F59" s="437"/>
      <c r="G59" s="437"/>
      <c r="H59" s="437"/>
      <c r="I59" s="437"/>
      <c r="J59" s="437"/>
      <c r="K59" s="437"/>
      <c r="L59" s="437"/>
      <c r="M59" s="437"/>
      <c r="N59" s="142"/>
      <c r="O59" s="143"/>
      <c r="P59" s="144"/>
      <c r="Q59" s="95"/>
    </row>
    <row r="60" spans="1:17" ht="16.5" thickBot="1" x14ac:dyDescent="0.3">
      <c r="A60" s="93"/>
      <c r="B60" s="150"/>
      <c r="C60" s="151"/>
      <c r="D60" s="152"/>
      <c r="E60" s="152"/>
      <c r="F60" s="152"/>
      <c r="G60" s="153"/>
      <c r="H60" s="153"/>
      <c r="I60" s="153"/>
      <c r="J60" s="153"/>
      <c r="K60" s="153"/>
      <c r="L60" s="153"/>
      <c r="M60" s="153"/>
      <c r="N60" s="153"/>
      <c r="O60" s="153"/>
      <c r="P60" s="154"/>
      <c r="Q60" s="95"/>
    </row>
    <row r="61" spans="1:17" ht="16.5" thickBot="1" x14ac:dyDescent="0.3">
      <c r="A61" s="155"/>
      <c r="B61" s="156"/>
      <c r="C61" s="156"/>
      <c r="D61" s="156"/>
      <c r="E61" s="156"/>
      <c r="F61" s="156"/>
      <c r="G61" s="156"/>
      <c r="H61" s="156"/>
      <c r="I61" s="156"/>
      <c r="J61" s="156"/>
      <c r="K61" s="156"/>
      <c r="L61" s="156"/>
      <c r="M61" s="156"/>
      <c r="N61" s="156"/>
      <c r="O61" s="156"/>
      <c r="P61" s="156"/>
      <c r="Q61" s="157"/>
    </row>
  </sheetData>
  <sheetProtection algorithmName="SHA-512" hashValue="r1FcRGiGxOx2yV39Hlk8xz3XCGsdGPRM2etLDrpoSD8OcVGbOtafX+CHTArRf8MWIC9nVEIn26eqNMd7mG11vQ==" saltValue="8v2EMLsfzH5xYZd5QmL/WA==" spinCount="100000" sheet="1" objects="1" scenarios="1"/>
  <mergeCells count="18">
    <mergeCell ref="E58:M59"/>
    <mergeCell ref="E52:M53"/>
    <mergeCell ref="B12:N12"/>
    <mergeCell ref="B14:N15"/>
    <mergeCell ref="E37:M38"/>
    <mergeCell ref="E55:M56"/>
    <mergeCell ref="E40:M41"/>
    <mergeCell ref="E46:M47"/>
    <mergeCell ref="E49:M50"/>
    <mergeCell ref="B16:M16"/>
    <mergeCell ref="D39:M39"/>
    <mergeCell ref="D42:M42"/>
    <mergeCell ref="E43:M43"/>
    <mergeCell ref="I2:P2"/>
    <mergeCell ref="F5:N6"/>
    <mergeCell ref="B11:M11"/>
    <mergeCell ref="B13:M13"/>
    <mergeCell ref="B10:N10"/>
  </mergeCells>
  <conditionalFormatting sqref="N58 N55 N52 N49 N46 N43 N40">
    <cfRule type="cellIs" dxfId="122" priority="6" operator="equal">
      <formula>"Yes"</formula>
    </cfRule>
  </conditionalFormatting>
  <conditionalFormatting sqref="O58 O55 O52 O49 O46 O43 O40 O37 O6">
    <cfRule type="cellIs" dxfId="121" priority="1" operator="equal">
      <formula>"N/A"</formula>
    </cfRule>
    <cfRule type="cellIs" dxfId="120" priority="2" operator="equal">
      <formula>"Possible Error"</formula>
    </cfRule>
    <cfRule type="cellIs" dxfId="119" priority="3" operator="equal">
      <formula>"Complete"</formula>
    </cfRule>
    <cfRule type="cellIs" dxfId="118" priority="4" operator="equal">
      <formula>"Incomplete"</formula>
    </cfRule>
  </conditionalFormatting>
  <conditionalFormatting sqref="N40 N43 N46 N49 N52 N55 N58">
    <cfRule type="cellIs" dxfId="117" priority="5" operator="equal">
      <formula>"No"</formula>
    </cfRule>
  </conditionalFormatting>
  <hyperlinks>
    <hyperlink ref="C40" location="'Company information'!A1" display="'Company information'!A1"/>
    <hyperlink ref="C43" location="'Simplified entry form'!A1" display="'Simplified entry form'!A1"/>
    <hyperlink ref="C46" location="'Form C0'!A1" display="'Form C0'!A1"/>
    <hyperlink ref="C49" location="'Form CLS'!A1" display="Form CLS"/>
    <hyperlink ref="C52" location="'Form E'!A1" display="Form E"/>
    <hyperlink ref="C55" location="'Form F'!A1" display="Form F"/>
    <hyperlink ref="C58" location="'Form G'!A1" display="Form G"/>
    <hyperlink ref="S18" location="'Control Sheet'!A1" display="ñ Top"/>
    <hyperlink ref="S35" location="'Control Sheet'!A1" display="ñ Top"/>
    <hyperlink ref="S46" location="'Control Sheet'!A1" display="ñ Top"/>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D88"/>
  <sheetViews>
    <sheetView showGridLines="0" zoomScaleNormal="100" zoomScaleSheetLayoutView="100" workbookViewId="0">
      <selection activeCell="I38" sqref="I38"/>
    </sheetView>
  </sheetViews>
  <sheetFormatPr defaultColWidth="9" defaultRowHeight="12.75" x14ac:dyDescent="0.2"/>
  <cols>
    <col min="1" max="1" width="1.25" style="8" customWidth="1"/>
    <col min="2" max="2" width="1.125" style="8" customWidth="1"/>
    <col min="3" max="3" width="10.125" style="8" customWidth="1"/>
    <col min="4" max="5" width="8.75" style="8" customWidth="1"/>
    <col min="6" max="6" width="9.25" style="8" customWidth="1"/>
    <col min="7" max="7" width="32.375" style="8" customWidth="1"/>
    <col min="8" max="8" width="2" style="8" customWidth="1"/>
    <col min="9" max="9" width="21.125" style="8" customWidth="1"/>
    <col min="10" max="10" width="1.75" style="8" customWidth="1"/>
    <col min="11" max="11" width="27.75" style="8" bestFit="1" customWidth="1"/>
    <col min="12" max="12" width="2.875" style="8" customWidth="1"/>
    <col min="13" max="13" width="29.375" style="8" customWidth="1"/>
    <col min="14" max="14" width="1.5" style="87" customWidth="1"/>
    <col min="15" max="15" width="20.125" style="87" customWidth="1"/>
    <col min="16" max="16" width="1.25" style="87" customWidth="1"/>
    <col min="17" max="17" width="11.375" style="87" customWidth="1"/>
    <col min="18" max="18" width="1.25" style="8" customWidth="1"/>
    <col min="19" max="19" width="11.125" style="8" customWidth="1"/>
    <col min="20" max="20" width="1.25" style="8" customWidth="1"/>
    <col min="21" max="21" width="1.375" style="8" customWidth="1"/>
    <col min="22" max="22" width="1.75" style="8" customWidth="1"/>
    <col min="23" max="23" width="6.625" style="6" customWidth="1"/>
    <col min="24" max="24" width="3.75" style="6" customWidth="1"/>
    <col min="25" max="25" width="3.75" style="9" customWidth="1"/>
    <col min="26" max="29" width="3.75" style="6" customWidth="1"/>
    <col min="30" max="30" width="3.5" style="8" customWidth="1"/>
    <col min="31" max="46" width="7.375" style="8" customWidth="1"/>
    <col min="47" max="16384" width="9" style="8"/>
  </cols>
  <sheetData>
    <row r="1" spans="1:25" ht="15.75" customHeight="1" x14ac:dyDescent="0.25">
      <c r="A1" s="10" t="str">
        <f ca="1">RIGHT(CELL("filename",$A$1),LEN(CELL("filename",$A$1))-FIND("]",CELL("filename",$A$1)))</f>
        <v>Firm information</v>
      </c>
      <c r="B1" s="11"/>
      <c r="C1" s="11"/>
      <c r="D1" s="11"/>
      <c r="E1" s="11"/>
      <c r="F1" s="11"/>
      <c r="G1" s="11"/>
      <c r="H1" s="11"/>
      <c r="I1" s="11"/>
      <c r="J1" s="11"/>
      <c r="K1" s="11"/>
      <c r="L1" s="11"/>
      <c r="M1" s="11"/>
      <c r="N1" s="11"/>
      <c r="O1" s="11"/>
      <c r="P1" s="11"/>
      <c r="Q1" s="11"/>
      <c r="R1" s="11"/>
      <c r="S1" s="11"/>
      <c r="T1" s="12" t="s">
        <v>915</v>
      </c>
      <c r="U1" s="13"/>
      <c r="Y1" s="6"/>
    </row>
    <row r="2" spans="1:25" ht="16.5" customHeight="1" thickBot="1" x14ac:dyDescent="0.3">
      <c r="A2" s="14"/>
      <c r="B2" s="15">
        <f>Firm_Name</f>
        <v>0</v>
      </c>
      <c r="C2" s="16"/>
      <c r="D2" s="16"/>
      <c r="E2" s="17"/>
      <c r="F2" s="16"/>
      <c r="G2" s="16"/>
      <c r="H2" s="16"/>
      <c r="I2" s="16"/>
      <c r="J2" s="18"/>
      <c r="K2" s="18"/>
      <c r="L2" s="18"/>
      <c r="M2" s="18"/>
      <c r="N2" s="18"/>
      <c r="O2" s="18"/>
      <c r="P2" s="18"/>
      <c r="Q2" s="18"/>
      <c r="R2" s="18"/>
      <c r="S2" s="18"/>
      <c r="T2" s="19" t="str">
        <f>"AML/CFT Statistical Return in respect of the year ended "&amp;TEXT(Reporting_Period_End_Date,"DD-MMM-YYYY")</f>
        <v>AML/CFT Statistical Return in respect of the year ended 00-Jan-1900</v>
      </c>
      <c r="U2" s="20"/>
      <c r="Y2" s="6"/>
    </row>
    <row r="3" spans="1:25" ht="12.75" customHeight="1" x14ac:dyDescent="0.2">
      <c r="A3" s="21"/>
      <c r="B3" s="22"/>
      <c r="C3" s="23"/>
      <c r="D3" s="23"/>
      <c r="E3" s="23"/>
      <c r="F3" s="23"/>
      <c r="G3" s="23"/>
      <c r="H3" s="23"/>
      <c r="I3" s="23"/>
      <c r="J3" s="23"/>
      <c r="K3" s="23"/>
      <c r="L3" s="23"/>
      <c r="M3" s="23"/>
      <c r="N3" s="24"/>
      <c r="O3" s="24"/>
      <c r="P3" s="24"/>
      <c r="Q3" s="24"/>
      <c r="R3" s="24"/>
      <c r="S3" s="23"/>
      <c r="T3" s="23"/>
      <c r="U3" s="25"/>
      <c r="V3" s="22"/>
      <c r="W3" s="7"/>
      <c r="X3" s="7"/>
    </row>
    <row r="4" spans="1:25" ht="12.75" customHeight="1" thickBot="1" x14ac:dyDescent="0.25">
      <c r="A4" s="26"/>
      <c r="B4" s="22"/>
      <c r="C4" s="22"/>
      <c r="D4" s="22"/>
      <c r="E4" s="22"/>
      <c r="F4" s="22"/>
      <c r="G4" s="22"/>
      <c r="H4" s="22"/>
      <c r="I4" s="22"/>
      <c r="J4" s="22"/>
      <c r="K4" s="22"/>
      <c r="L4" s="22"/>
      <c r="M4" s="22"/>
      <c r="N4" s="27"/>
      <c r="O4" s="27"/>
      <c r="P4" s="27"/>
      <c r="Q4" s="27"/>
      <c r="R4" s="22"/>
      <c r="S4" s="22"/>
      <c r="T4" s="22"/>
      <c r="U4" s="28"/>
      <c r="V4" s="22"/>
      <c r="W4" s="7"/>
      <c r="X4" s="7"/>
    </row>
    <row r="5" spans="1:25" ht="12.75" customHeight="1" x14ac:dyDescent="0.2">
      <c r="A5" s="26"/>
      <c r="B5" s="22"/>
      <c r="C5" s="22"/>
      <c r="D5" s="22"/>
      <c r="F5" s="435" t="s">
        <v>1038</v>
      </c>
      <c r="G5" s="435"/>
      <c r="H5" s="435"/>
      <c r="I5" s="435"/>
      <c r="J5" s="435"/>
      <c r="K5" s="435"/>
      <c r="L5" s="435"/>
      <c r="M5" s="435"/>
      <c r="N5" s="27"/>
      <c r="O5" s="27"/>
      <c r="P5" s="27"/>
      <c r="Q5" s="27"/>
      <c r="R5" s="22"/>
      <c r="S5" s="29" t="str">
        <f>IF(AND(I68="Complete",K68=""),"Complete","Incomplete")</f>
        <v>Incomplete</v>
      </c>
      <c r="T5" s="22"/>
      <c r="U5" s="28"/>
      <c r="V5" s="22"/>
      <c r="W5" s="7"/>
      <c r="X5" s="30" t="s">
        <v>974</v>
      </c>
    </row>
    <row r="6" spans="1:25" ht="44.25" customHeight="1" x14ac:dyDescent="0.55000000000000004">
      <c r="A6" s="26"/>
      <c r="B6" s="22"/>
      <c r="C6" s="22"/>
      <c r="D6" s="22"/>
      <c r="E6" s="31"/>
      <c r="F6" s="435"/>
      <c r="G6" s="435"/>
      <c r="H6" s="435"/>
      <c r="I6" s="435"/>
      <c r="J6" s="435"/>
      <c r="K6" s="435"/>
      <c r="L6" s="435"/>
      <c r="M6" s="435"/>
      <c r="N6" s="27"/>
      <c r="O6" s="27"/>
      <c r="P6" s="27"/>
      <c r="Q6" s="27"/>
      <c r="R6" s="22"/>
      <c r="S6" s="22"/>
      <c r="T6" s="22"/>
      <c r="U6" s="28"/>
      <c r="V6" s="22"/>
      <c r="W6" s="7"/>
      <c r="X6" s="7"/>
    </row>
    <row r="7" spans="1:25" ht="12.75" customHeight="1" x14ac:dyDescent="0.2">
      <c r="A7" s="26"/>
      <c r="B7" s="22"/>
      <c r="C7" s="22"/>
      <c r="D7" s="22"/>
      <c r="E7" s="22"/>
      <c r="F7" s="22"/>
      <c r="G7" s="22"/>
      <c r="H7" s="22"/>
      <c r="I7" s="22"/>
      <c r="J7" s="22"/>
      <c r="K7" s="22"/>
      <c r="L7" s="22"/>
      <c r="M7" s="22"/>
      <c r="N7" s="27"/>
      <c r="O7" s="27"/>
      <c r="P7" s="27"/>
      <c r="Q7" s="27"/>
      <c r="R7" s="22"/>
      <c r="S7" s="22"/>
      <c r="T7" s="22"/>
      <c r="U7" s="28"/>
      <c r="V7" s="22"/>
      <c r="W7" s="7"/>
      <c r="X7" s="7"/>
    </row>
    <row r="8" spans="1:25" ht="15.75" customHeight="1" x14ac:dyDescent="0.2">
      <c r="A8" s="26"/>
      <c r="B8" s="22"/>
      <c r="C8" s="22"/>
      <c r="D8" s="22"/>
      <c r="E8" s="22"/>
      <c r="F8" s="22"/>
      <c r="G8" s="22"/>
      <c r="H8" s="22"/>
      <c r="I8" s="22"/>
      <c r="J8" s="22"/>
      <c r="K8" s="22"/>
      <c r="L8" s="22"/>
      <c r="M8" s="22"/>
      <c r="N8" s="27"/>
      <c r="O8" s="27"/>
      <c r="P8" s="27"/>
      <c r="Q8" s="27"/>
      <c r="R8" s="22"/>
      <c r="S8" s="22"/>
      <c r="T8" s="22"/>
      <c r="U8" s="28"/>
      <c r="V8" s="22"/>
      <c r="W8" s="7"/>
      <c r="X8" s="7"/>
    </row>
    <row r="9" spans="1:25" ht="13.5" customHeight="1" thickBot="1" x14ac:dyDescent="0.25">
      <c r="A9" s="26"/>
      <c r="B9" s="22"/>
      <c r="C9" s="22"/>
      <c r="D9" s="22"/>
      <c r="E9" s="22"/>
      <c r="F9" s="22"/>
      <c r="G9" s="22"/>
      <c r="H9" s="22"/>
      <c r="I9" s="22"/>
      <c r="J9" s="22"/>
      <c r="K9" s="22"/>
      <c r="L9" s="22"/>
      <c r="M9" s="22"/>
      <c r="N9" s="27"/>
      <c r="O9" s="27"/>
      <c r="P9" s="27"/>
      <c r="Q9" s="27"/>
      <c r="R9" s="22"/>
      <c r="S9" s="22"/>
      <c r="T9" s="22"/>
      <c r="U9" s="28"/>
      <c r="V9" s="22"/>
      <c r="W9" s="7"/>
      <c r="X9" s="7"/>
    </row>
    <row r="10" spans="1:25" ht="15" customHeight="1" thickBot="1" x14ac:dyDescent="0.25">
      <c r="A10" s="26"/>
      <c r="B10" s="32"/>
      <c r="C10" s="33" t="s">
        <v>865</v>
      </c>
      <c r="D10" s="34"/>
      <c r="E10" s="34"/>
      <c r="F10" s="34"/>
      <c r="G10" s="34"/>
      <c r="H10" s="34"/>
      <c r="I10" s="34"/>
      <c r="J10" s="34"/>
      <c r="K10" s="34"/>
      <c r="L10" s="34"/>
      <c r="M10" s="34"/>
      <c r="N10" s="35"/>
      <c r="O10" s="35"/>
      <c r="P10" s="35"/>
      <c r="Q10" s="35"/>
      <c r="R10" s="34"/>
      <c r="S10" s="34"/>
      <c r="T10" s="36"/>
      <c r="U10" s="28"/>
      <c r="V10" s="22"/>
      <c r="W10" s="37" t="s">
        <v>973</v>
      </c>
      <c r="X10" s="30" t="s">
        <v>974</v>
      </c>
    </row>
    <row r="11" spans="1:25" ht="15" customHeight="1" x14ac:dyDescent="0.2">
      <c r="A11" s="26"/>
      <c r="B11" s="38"/>
      <c r="C11" s="39"/>
      <c r="D11" s="39"/>
      <c r="E11" s="39"/>
      <c r="F11" s="39"/>
      <c r="G11" s="39"/>
      <c r="H11" s="39"/>
      <c r="I11" s="39"/>
      <c r="J11" s="39"/>
      <c r="K11" s="39"/>
      <c r="L11" s="39"/>
      <c r="M11" s="39"/>
      <c r="N11" s="40"/>
      <c r="O11" s="40"/>
      <c r="P11" s="40"/>
      <c r="Q11" s="40"/>
      <c r="R11" s="39"/>
      <c r="S11" s="39"/>
      <c r="T11" s="41"/>
      <c r="U11" s="28"/>
      <c r="V11" s="22"/>
      <c r="W11" s="7"/>
      <c r="X11" s="7"/>
    </row>
    <row r="12" spans="1:25" ht="15" customHeight="1" x14ac:dyDescent="0.2">
      <c r="A12" s="26"/>
      <c r="B12" s="42"/>
      <c r="C12" s="43" t="s">
        <v>841</v>
      </c>
      <c r="D12" s="44"/>
      <c r="E12" s="44"/>
      <c r="F12" s="45"/>
      <c r="G12" s="45"/>
      <c r="H12" s="46" t="s">
        <v>845</v>
      </c>
      <c r="I12" s="442"/>
      <c r="J12" s="443"/>
      <c r="K12" s="443"/>
      <c r="L12" s="444"/>
      <c r="M12" s="44"/>
      <c r="N12" s="44"/>
      <c r="O12" s="44"/>
      <c r="P12" s="44"/>
      <c r="Q12" s="44"/>
      <c r="R12" s="44"/>
      <c r="S12" s="47" t="str">
        <f>IF(ISBLANK(I12),"Incomplete","Complete")</f>
        <v>Incomplete</v>
      </c>
      <c r="T12" s="48"/>
      <c r="U12" s="28"/>
      <c r="V12" s="22"/>
      <c r="W12" s="7"/>
      <c r="X12" s="7"/>
    </row>
    <row r="13" spans="1:25" ht="15" customHeight="1" thickBot="1" x14ac:dyDescent="0.25">
      <c r="A13" s="26"/>
      <c r="B13" s="49"/>
      <c r="C13" s="50"/>
      <c r="D13" s="50"/>
      <c r="E13" s="50"/>
      <c r="F13" s="50"/>
      <c r="G13" s="50"/>
      <c r="H13" s="50"/>
      <c r="I13" s="50"/>
      <c r="J13" s="50"/>
      <c r="K13" s="50"/>
      <c r="L13" s="50"/>
      <c r="M13" s="50"/>
      <c r="N13" s="51"/>
      <c r="O13" s="51"/>
      <c r="P13" s="51"/>
      <c r="Q13" s="51"/>
      <c r="R13" s="50"/>
      <c r="S13" s="50"/>
      <c r="T13" s="52"/>
      <c r="U13" s="28"/>
      <c r="V13" s="22"/>
      <c r="W13" s="7"/>
      <c r="X13" s="7"/>
    </row>
    <row r="14" spans="1:25" ht="15" customHeight="1" thickBot="1" x14ac:dyDescent="0.25">
      <c r="A14" s="26"/>
      <c r="B14" s="22"/>
      <c r="C14" s="22"/>
      <c r="D14" s="22"/>
      <c r="E14" s="22"/>
      <c r="F14" s="22"/>
      <c r="G14" s="22"/>
      <c r="H14" s="22"/>
      <c r="I14" s="22"/>
      <c r="J14" s="22"/>
      <c r="K14" s="22"/>
      <c r="L14" s="22"/>
      <c r="M14" s="22"/>
      <c r="N14" s="53"/>
      <c r="O14" s="53"/>
      <c r="P14" s="53"/>
      <c r="Q14" s="53"/>
      <c r="R14" s="22"/>
      <c r="S14" s="22"/>
      <c r="T14" s="22"/>
      <c r="U14" s="28"/>
      <c r="V14" s="22"/>
      <c r="W14" s="7"/>
      <c r="X14" s="7"/>
    </row>
    <row r="15" spans="1:25" ht="15" customHeight="1" thickBot="1" x14ac:dyDescent="0.25">
      <c r="A15" s="26"/>
      <c r="B15" s="32"/>
      <c r="C15" s="33" t="s">
        <v>866</v>
      </c>
      <c r="D15" s="34"/>
      <c r="E15" s="34"/>
      <c r="F15" s="34"/>
      <c r="G15" s="34"/>
      <c r="H15" s="34"/>
      <c r="I15" s="34"/>
      <c r="J15" s="34"/>
      <c r="K15" s="34"/>
      <c r="L15" s="34"/>
      <c r="M15" s="34"/>
      <c r="N15" s="35"/>
      <c r="O15" s="35"/>
      <c r="P15" s="35"/>
      <c r="Q15" s="35"/>
      <c r="R15" s="34"/>
      <c r="S15" s="34"/>
      <c r="T15" s="36"/>
      <c r="U15" s="28"/>
      <c r="V15" s="22"/>
      <c r="W15" s="7"/>
      <c r="X15" s="7"/>
    </row>
    <row r="16" spans="1:25" ht="15" customHeight="1" x14ac:dyDescent="0.2">
      <c r="A16" s="26"/>
      <c r="B16" s="38"/>
      <c r="C16" s="54"/>
      <c r="D16" s="39"/>
      <c r="E16" s="39"/>
      <c r="F16" s="39"/>
      <c r="G16" s="39"/>
      <c r="H16" s="39"/>
      <c r="I16" s="39"/>
      <c r="J16" s="39"/>
      <c r="K16" s="39"/>
      <c r="L16" s="39"/>
      <c r="M16" s="39"/>
      <c r="N16" s="40"/>
      <c r="O16" s="40"/>
      <c r="P16" s="40"/>
      <c r="Q16" s="40"/>
      <c r="R16" s="39"/>
      <c r="S16" s="39"/>
      <c r="T16" s="41"/>
      <c r="U16" s="28"/>
      <c r="V16" s="22"/>
      <c r="W16" s="7"/>
      <c r="X16" s="7"/>
    </row>
    <row r="17" spans="1:30" ht="15" customHeight="1" x14ac:dyDescent="0.2">
      <c r="A17" s="26"/>
      <c r="B17" s="42"/>
      <c r="C17" s="55" t="s">
        <v>830</v>
      </c>
      <c r="D17" s="44"/>
      <c r="E17" s="44"/>
      <c r="F17" s="45"/>
      <c r="G17" s="45"/>
      <c r="H17" s="46" t="s">
        <v>845</v>
      </c>
      <c r="I17" s="56"/>
      <c r="J17" s="44"/>
      <c r="K17" s="44"/>
      <c r="L17" s="44"/>
      <c r="M17" s="44"/>
      <c r="N17" s="44"/>
      <c r="O17" s="44"/>
      <c r="P17" s="44"/>
      <c r="Q17" s="44"/>
      <c r="R17" s="44"/>
      <c r="S17" s="47" t="str">
        <f>IF(ISBLANK(I17),"Incomplete","Complete")</f>
        <v>Incomplete</v>
      </c>
      <c r="T17" s="48"/>
      <c r="U17" s="28"/>
      <c r="V17" s="22"/>
      <c r="W17" s="7"/>
      <c r="X17" s="7"/>
    </row>
    <row r="18" spans="1:30" ht="15" customHeight="1" x14ac:dyDescent="0.2">
      <c r="A18" s="26"/>
      <c r="B18" s="42"/>
      <c r="C18" s="57"/>
      <c r="D18" s="44"/>
      <c r="E18" s="44"/>
      <c r="F18" s="44"/>
      <c r="G18" s="44"/>
      <c r="H18" s="44"/>
      <c r="I18" s="44"/>
      <c r="J18" s="44"/>
      <c r="K18" s="44"/>
      <c r="L18" s="44"/>
      <c r="M18" s="44"/>
      <c r="N18" s="58"/>
      <c r="O18" s="58"/>
      <c r="P18" s="58"/>
      <c r="Q18" s="58"/>
      <c r="R18" s="44"/>
      <c r="S18" s="44"/>
      <c r="T18" s="48"/>
      <c r="U18" s="28"/>
      <c r="V18" s="22"/>
      <c r="W18" s="7"/>
      <c r="X18" s="7"/>
    </row>
    <row r="19" spans="1:30" ht="15" customHeight="1" x14ac:dyDescent="0.2">
      <c r="A19" s="26"/>
      <c r="B19" s="42"/>
      <c r="C19" s="55" t="s">
        <v>847</v>
      </c>
      <c r="D19" s="44"/>
      <c r="E19" s="44"/>
      <c r="F19" s="45"/>
      <c r="G19" s="45"/>
      <c r="H19" s="46" t="s">
        <v>845</v>
      </c>
      <c r="I19" s="56"/>
      <c r="J19" s="44"/>
      <c r="K19" s="44"/>
      <c r="L19" s="44"/>
      <c r="M19" s="44"/>
      <c r="N19" s="44"/>
      <c r="O19" s="44"/>
      <c r="P19" s="44"/>
      <c r="Q19" s="44"/>
      <c r="R19" s="44"/>
      <c r="S19" s="47" t="str">
        <f>IF(ISBLANK(I19),"Incomplete","Complete")</f>
        <v>Incomplete</v>
      </c>
      <c r="T19" s="48"/>
      <c r="U19" s="28"/>
      <c r="V19" s="22"/>
      <c r="W19" s="7"/>
      <c r="X19" s="7"/>
    </row>
    <row r="20" spans="1:30" ht="15" customHeight="1" x14ac:dyDescent="0.2">
      <c r="A20" s="26"/>
      <c r="B20" s="42"/>
      <c r="C20" s="57"/>
      <c r="D20" s="44"/>
      <c r="E20" s="44"/>
      <c r="F20" s="44"/>
      <c r="G20" s="44"/>
      <c r="H20" s="44"/>
      <c r="I20" s="44"/>
      <c r="J20" s="44"/>
      <c r="K20" s="44"/>
      <c r="L20" s="44"/>
      <c r="M20" s="44"/>
      <c r="N20" s="58"/>
      <c r="O20" s="58"/>
      <c r="P20" s="58"/>
      <c r="Q20" s="58"/>
      <c r="R20" s="44"/>
      <c r="S20" s="44"/>
      <c r="T20" s="48"/>
      <c r="U20" s="28"/>
      <c r="V20" s="22"/>
      <c r="W20" s="7"/>
      <c r="X20" s="7"/>
    </row>
    <row r="21" spans="1:30" ht="15" customHeight="1" x14ac:dyDescent="0.2">
      <c r="A21" s="26"/>
      <c r="B21" s="42"/>
      <c r="C21" s="55" t="s">
        <v>848</v>
      </c>
      <c r="D21" s="44"/>
      <c r="E21" s="44"/>
      <c r="F21" s="45"/>
      <c r="G21" s="45"/>
      <c r="H21" s="46" t="s">
        <v>845</v>
      </c>
      <c r="I21" s="445"/>
      <c r="J21" s="446"/>
      <c r="K21" s="447"/>
      <c r="L21" s="44"/>
      <c r="M21" s="44"/>
      <c r="N21" s="44"/>
      <c r="O21" s="44"/>
      <c r="P21" s="44"/>
      <c r="Q21" s="44"/>
      <c r="R21" s="44"/>
      <c r="S21" s="47" t="str">
        <f>IF(ISBLANK(I21),"Incomplete","Complete")</f>
        <v>Incomplete</v>
      </c>
      <c r="T21" s="48"/>
      <c r="U21" s="28"/>
      <c r="V21" s="22"/>
      <c r="W21" s="7"/>
      <c r="X21" s="7"/>
    </row>
    <row r="22" spans="1:30" ht="15" customHeight="1" x14ac:dyDescent="0.2">
      <c r="A22" s="26"/>
      <c r="B22" s="42"/>
      <c r="C22" s="57"/>
      <c r="D22" s="44"/>
      <c r="E22" s="44"/>
      <c r="F22" s="44"/>
      <c r="G22" s="44"/>
      <c r="H22" s="44"/>
      <c r="I22" s="44"/>
      <c r="J22" s="44"/>
      <c r="K22" s="44"/>
      <c r="L22" s="44"/>
      <c r="M22" s="44"/>
      <c r="N22" s="58"/>
      <c r="O22" s="58"/>
      <c r="P22" s="58"/>
      <c r="Q22" s="58"/>
      <c r="R22" s="44"/>
      <c r="S22" s="44"/>
      <c r="T22" s="48"/>
      <c r="U22" s="28"/>
      <c r="V22" s="22"/>
      <c r="W22" s="7"/>
      <c r="X22" s="7"/>
    </row>
    <row r="23" spans="1:30" ht="15" customHeight="1" x14ac:dyDescent="0.2">
      <c r="A23" s="26"/>
      <c r="B23" s="42"/>
      <c r="C23" s="55" t="s">
        <v>849</v>
      </c>
      <c r="D23" s="44"/>
      <c r="E23" s="44"/>
      <c r="F23" s="44"/>
      <c r="G23" s="44"/>
      <c r="H23" s="46" t="s">
        <v>845</v>
      </c>
      <c r="I23" s="448"/>
      <c r="J23" s="446"/>
      <c r="K23" s="447"/>
      <c r="L23" s="44"/>
      <c r="M23" s="44"/>
      <c r="N23" s="44"/>
      <c r="O23" s="44"/>
      <c r="P23" s="44"/>
      <c r="Q23" s="44"/>
      <c r="R23" s="44"/>
      <c r="S23" s="47" t="str">
        <f>IF(ISBLANK(I23),"Incomplete","Complete")</f>
        <v>Incomplete</v>
      </c>
      <c r="T23" s="48"/>
      <c r="U23" s="28"/>
      <c r="V23" s="22"/>
      <c r="W23" s="7"/>
      <c r="X23" s="7"/>
    </row>
    <row r="24" spans="1:30" ht="15" customHeight="1" x14ac:dyDescent="0.2">
      <c r="A24" s="26"/>
      <c r="B24" s="42"/>
      <c r="C24" s="57"/>
      <c r="D24" s="44"/>
      <c r="E24" s="44"/>
      <c r="F24" s="44"/>
      <c r="G24" s="44"/>
      <c r="H24" s="44"/>
      <c r="I24" s="44"/>
      <c r="J24" s="44"/>
      <c r="K24" s="44"/>
      <c r="L24" s="44"/>
      <c r="M24" s="44"/>
      <c r="N24" s="58"/>
      <c r="O24" s="58"/>
      <c r="P24" s="58"/>
      <c r="Q24" s="58"/>
      <c r="R24" s="44"/>
      <c r="S24" s="44"/>
      <c r="T24" s="48"/>
      <c r="U24" s="28"/>
      <c r="V24" s="22"/>
      <c r="W24" s="7"/>
      <c r="X24" s="7"/>
    </row>
    <row r="25" spans="1:30" ht="15" customHeight="1" x14ac:dyDescent="0.2">
      <c r="A25" s="26"/>
      <c r="B25" s="42"/>
      <c r="C25" s="55" t="s">
        <v>850</v>
      </c>
      <c r="D25" s="44"/>
      <c r="E25" s="44"/>
      <c r="F25" s="44"/>
      <c r="G25" s="44"/>
      <c r="H25" s="46" t="s">
        <v>845</v>
      </c>
      <c r="I25" s="59"/>
      <c r="J25" s="44"/>
      <c r="K25" s="44"/>
      <c r="L25" s="44"/>
      <c r="M25" s="44"/>
      <c r="N25" s="44"/>
      <c r="O25" s="44"/>
      <c r="P25" s="44"/>
      <c r="Q25" s="44"/>
      <c r="R25" s="44"/>
      <c r="S25" s="47" t="str">
        <f>IF(ISBLANK(I25),"Incomplete","Complete")</f>
        <v>Incomplete</v>
      </c>
      <c r="T25" s="48"/>
      <c r="U25" s="28"/>
      <c r="V25" s="22"/>
      <c r="W25" s="7"/>
      <c r="X25" s="7"/>
    </row>
    <row r="26" spans="1:30" ht="15" customHeight="1" thickBot="1" x14ac:dyDescent="0.25">
      <c r="A26" s="26"/>
      <c r="B26" s="49"/>
      <c r="C26" s="50"/>
      <c r="D26" s="50"/>
      <c r="E26" s="50"/>
      <c r="F26" s="50"/>
      <c r="G26" s="50"/>
      <c r="H26" s="50"/>
      <c r="I26" s="50"/>
      <c r="J26" s="50"/>
      <c r="K26" s="50"/>
      <c r="L26" s="50"/>
      <c r="M26" s="50"/>
      <c r="N26" s="51"/>
      <c r="O26" s="51"/>
      <c r="P26" s="51"/>
      <c r="Q26" s="51"/>
      <c r="R26" s="50"/>
      <c r="S26" s="50"/>
      <c r="T26" s="52"/>
      <c r="U26" s="28"/>
      <c r="V26" s="22"/>
      <c r="W26" s="7"/>
      <c r="X26" s="7"/>
    </row>
    <row r="27" spans="1:30" ht="15" customHeight="1" thickBot="1" x14ac:dyDescent="0.25">
      <c r="A27" s="26"/>
      <c r="B27" s="22"/>
      <c r="C27" s="22"/>
      <c r="D27" s="22"/>
      <c r="E27" s="22"/>
      <c r="F27" s="22"/>
      <c r="G27" s="22"/>
      <c r="H27" s="22"/>
      <c r="I27" s="22"/>
      <c r="J27" s="22"/>
      <c r="K27" s="22"/>
      <c r="L27" s="22"/>
      <c r="M27" s="22"/>
      <c r="N27" s="53"/>
      <c r="O27" s="53"/>
      <c r="P27" s="53"/>
      <c r="Q27" s="53"/>
      <c r="R27" s="22"/>
      <c r="S27" s="22"/>
      <c r="T27" s="22"/>
      <c r="U27" s="28"/>
      <c r="V27" s="22"/>
      <c r="X27" s="7"/>
    </row>
    <row r="28" spans="1:30" ht="15" customHeight="1" thickBot="1" x14ac:dyDescent="0.25">
      <c r="A28" s="26"/>
      <c r="B28" s="32"/>
      <c r="C28" s="33" t="str">
        <f>"CI-3 Designated business activities held as at "&amp;TEXT(Reporting_Period_End_Date,"DD-MMM-YYYY")</f>
        <v>CI-3 Designated business activities held as at 00-Jan-1900</v>
      </c>
      <c r="D28" s="34"/>
      <c r="E28" s="34"/>
      <c r="F28" s="34"/>
      <c r="G28" s="34"/>
      <c r="H28" s="33"/>
      <c r="I28" s="34"/>
      <c r="J28" s="34"/>
      <c r="K28" s="34"/>
      <c r="L28" s="34"/>
      <c r="M28" s="34"/>
      <c r="N28" s="35"/>
      <c r="O28" s="35"/>
      <c r="P28" s="35"/>
      <c r="Q28" s="35"/>
      <c r="R28" s="34"/>
      <c r="S28" s="60" t="str">
        <f>"The information requested in this question is a snapshot position as at "&amp;TEXT(Reporting_Period_End_Date,"DD-MMM-YYYY")</f>
        <v>The information requested in this question is a snapshot position as at 00-Jan-1900</v>
      </c>
      <c r="T28" s="36"/>
      <c r="U28" s="28"/>
      <c r="V28" s="22"/>
      <c r="W28" s="37" t="s">
        <v>973</v>
      </c>
      <c r="X28" s="30" t="s">
        <v>974</v>
      </c>
    </row>
    <row r="29" spans="1:30" ht="15" customHeight="1" x14ac:dyDescent="0.2">
      <c r="A29" s="26"/>
      <c r="B29" s="38"/>
      <c r="C29" s="54" t="s">
        <v>0</v>
      </c>
      <c r="D29" s="39"/>
      <c r="E29" s="39"/>
      <c r="F29" s="39"/>
      <c r="G29" s="39"/>
      <c r="H29" s="39"/>
      <c r="I29" s="39"/>
      <c r="J29" s="39"/>
      <c r="K29" s="44"/>
      <c r="L29" s="39"/>
      <c r="M29" s="39"/>
      <c r="N29" s="40"/>
      <c r="O29" s="40"/>
      <c r="P29" s="40"/>
      <c r="Q29" s="40"/>
      <c r="R29" s="39"/>
      <c r="S29" s="39"/>
      <c r="T29" s="41"/>
      <c r="U29" s="28"/>
      <c r="V29" s="22"/>
      <c r="X29" s="7" t="s">
        <v>964</v>
      </c>
      <c r="Y29" s="6" t="s">
        <v>965</v>
      </c>
      <c r="Z29" s="6" t="s">
        <v>1028</v>
      </c>
      <c r="AA29" s="6" t="s">
        <v>961</v>
      </c>
      <c r="AB29" s="6" t="s">
        <v>966</v>
      </c>
      <c r="AC29" s="6" t="s">
        <v>967</v>
      </c>
      <c r="AD29" s="8" t="s">
        <v>1040</v>
      </c>
    </row>
    <row r="30" spans="1:30" ht="15" customHeight="1" x14ac:dyDescent="0.2">
      <c r="A30" s="26"/>
      <c r="B30" s="42"/>
      <c r="C30" s="61"/>
      <c r="D30" s="44"/>
      <c r="E30" s="44"/>
      <c r="F30" s="44"/>
      <c r="G30" s="44"/>
      <c r="H30" s="44"/>
      <c r="I30" s="44"/>
      <c r="J30" s="44"/>
      <c r="K30" s="44"/>
      <c r="L30" s="44"/>
      <c r="M30" s="44"/>
      <c r="N30" s="58"/>
      <c r="O30" s="58"/>
      <c r="P30" s="58"/>
      <c r="Q30" s="58"/>
      <c r="R30" s="44"/>
      <c r="S30" s="44"/>
      <c r="T30" s="48"/>
      <c r="U30" s="28"/>
      <c r="V30" s="22"/>
      <c r="X30" s="7"/>
      <c r="Y30" s="6"/>
      <c r="Z30" s="9"/>
    </row>
    <row r="31" spans="1:30" ht="15" customHeight="1" x14ac:dyDescent="0.2">
      <c r="A31" s="26"/>
      <c r="B31" s="42"/>
      <c r="C31" s="61"/>
      <c r="D31" s="44"/>
      <c r="E31" s="44"/>
      <c r="F31" s="62"/>
      <c r="G31" s="44"/>
      <c r="H31" s="44"/>
      <c r="I31" s="44"/>
      <c r="J31" s="44"/>
      <c r="K31" s="44"/>
      <c r="L31" s="44"/>
      <c r="M31" s="44"/>
      <c r="N31" s="58"/>
      <c r="O31" s="58"/>
      <c r="P31" s="58"/>
      <c r="Q31" s="58"/>
      <c r="R31" s="44"/>
      <c r="S31" s="44"/>
      <c r="T31" s="48"/>
      <c r="U31" s="28"/>
      <c r="V31" s="22"/>
      <c r="X31" s="7"/>
      <c r="Y31" s="6"/>
      <c r="Z31" s="9"/>
    </row>
    <row r="32" spans="1:30" ht="15" customHeight="1" x14ac:dyDescent="0.2">
      <c r="A32" s="26"/>
      <c r="B32" s="42"/>
      <c r="C32" s="44"/>
      <c r="D32" s="44"/>
      <c r="E32" s="44"/>
      <c r="F32" s="458" t="s">
        <v>959</v>
      </c>
      <c r="G32" s="64"/>
      <c r="H32" s="44"/>
      <c r="I32" s="46" t="s">
        <v>845</v>
      </c>
      <c r="J32" s="44"/>
      <c r="K32" s="44"/>
      <c r="L32" s="44"/>
      <c r="M32" s="44"/>
      <c r="N32" s="44"/>
      <c r="O32" s="44"/>
      <c r="P32" s="44"/>
      <c r="Q32" s="44"/>
      <c r="R32" s="44"/>
      <c r="S32" s="47" t="str">
        <f>IF(AND(C50="OK"),"Complete","Incomplete")</f>
        <v>Complete</v>
      </c>
      <c r="T32" s="48"/>
      <c r="U32" s="28"/>
      <c r="V32" s="22"/>
      <c r="X32" s="7" t="str">
        <f t="shared" ref="X32:AD32" si="0">IF(COUNTIFS(X$35:X$47,"Y")&gt;0,"Y",IF(COUNTIFS(X$35:X$47,"Y*")&gt;0,"Y*",""))</f>
        <v>Y</v>
      </c>
      <c r="Y32" s="7" t="str">
        <f t="shared" si="0"/>
        <v/>
      </c>
      <c r="Z32" s="7" t="str">
        <f t="shared" si="0"/>
        <v>Y</v>
      </c>
      <c r="AA32" s="7" t="str">
        <f t="shared" si="0"/>
        <v>Y</v>
      </c>
      <c r="AB32" s="7" t="str">
        <f t="shared" si="0"/>
        <v>Y</v>
      </c>
      <c r="AC32" s="7" t="str">
        <f t="shared" si="0"/>
        <v>Y</v>
      </c>
      <c r="AD32" s="7" t="str">
        <f t="shared" si="0"/>
        <v>Y</v>
      </c>
    </row>
    <row r="33" spans="1:30" ht="15" customHeight="1" x14ac:dyDescent="0.2">
      <c r="A33" s="26"/>
      <c r="B33" s="42"/>
      <c r="C33" s="44"/>
      <c r="D33" s="44"/>
      <c r="E33" s="44"/>
      <c r="F33" s="459"/>
      <c r="G33" s="65" t="s">
        <v>1027</v>
      </c>
      <c r="H33" s="44"/>
      <c r="I33" s="66"/>
      <c r="J33" s="44"/>
      <c r="K33" s="44"/>
      <c r="L33" s="44"/>
      <c r="M33" s="44"/>
      <c r="N33" s="44"/>
      <c r="O33" s="44"/>
      <c r="P33" s="44"/>
      <c r="Q33" s="44"/>
      <c r="R33" s="44"/>
      <c r="S33" s="47"/>
      <c r="T33" s="48"/>
      <c r="U33" s="28"/>
      <c r="V33" s="22"/>
      <c r="X33" s="7"/>
      <c r="Y33" s="7"/>
      <c r="Z33" s="7"/>
      <c r="AA33" s="7"/>
      <c r="AB33" s="7"/>
      <c r="AC33" s="7"/>
    </row>
    <row r="34" spans="1:30" ht="15" customHeight="1" x14ac:dyDescent="0.2">
      <c r="A34" s="26"/>
      <c r="B34" s="42"/>
      <c r="C34" s="44"/>
      <c r="D34" s="44"/>
      <c r="E34" s="44"/>
      <c r="F34" s="44"/>
      <c r="G34" s="44"/>
      <c r="H34" s="44"/>
      <c r="I34" s="44"/>
      <c r="J34" s="44"/>
      <c r="K34" s="44"/>
      <c r="L34" s="44"/>
      <c r="M34" s="44"/>
      <c r="N34" s="44"/>
      <c r="O34" s="44"/>
      <c r="P34" s="44"/>
      <c r="Q34" s="44"/>
      <c r="R34" s="44"/>
      <c r="S34" s="44"/>
      <c r="T34" s="48"/>
      <c r="U34" s="28"/>
      <c r="V34" s="22"/>
      <c r="X34" s="7"/>
      <c r="Y34" s="6"/>
      <c r="Z34" s="9"/>
    </row>
    <row r="35" spans="1:30" ht="15" customHeight="1" x14ac:dyDescent="0.2">
      <c r="A35" s="26"/>
      <c r="B35" s="42"/>
      <c r="C35" s="44"/>
      <c r="D35" s="44"/>
      <c r="E35" s="44"/>
      <c r="F35" s="44" t="s">
        <v>958</v>
      </c>
      <c r="G35" s="44" t="s">
        <v>957</v>
      </c>
      <c r="H35" s="44"/>
      <c r="I35" s="67"/>
      <c r="J35" s="44"/>
      <c r="K35" s="44"/>
      <c r="L35" s="44"/>
      <c r="M35" s="44"/>
      <c r="N35" s="44"/>
      <c r="O35" s="44"/>
      <c r="P35" s="44"/>
      <c r="Q35" s="44"/>
      <c r="R35" s="44"/>
      <c r="S35" s="44"/>
      <c r="T35" s="48"/>
      <c r="U35" s="28"/>
      <c r="V35" s="22"/>
      <c r="X35" s="7" t="str">
        <f t="shared" ref="X35:Y36" si="1">IF($I35="Yes","Y","")</f>
        <v/>
      </c>
      <c r="Y35" s="7" t="str">
        <f t="shared" si="1"/>
        <v/>
      </c>
      <c r="Z35" s="9"/>
      <c r="AA35" s="7" t="str">
        <f t="shared" ref="AA35:AC36" si="2">IF($I35="Yes","Y","")</f>
        <v/>
      </c>
      <c r="AB35" s="7" t="str">
        <f t="shared" si="2"/>
        <v/>
      </c>
      <c r="AC35" s="7" t="str">
        <f t="shared" si="2"/>
        <v/>
      </c>
    </row>
    <row r="36" spans="1:30" ht="15" customHeight="1" x14ac:dyDescent="0.2">
      <c r="A36" s="26"/>
      <c r="B36" s="42"/>
      <c r="C36" s="44"/>
      <c r="D36" s="44"/>
      <c r="E36" s="44"/>
      <c r="F36" s="44" t="s">
        <v>956</v>
      </c>
      <c r="G36" s="44" t="s">
        <v>955</v>
      </c>
      <c r="H36" s="44"/>
      <c r="I36" s="67"/>
      <c r="J36" s="44"/>
      <c r="K36" s="460" t="s">
        <v>1039</v>
      </c>
      <c r="L36" s="460"/>
      <c r="M36" s="460"/>
      <c r="N36" s="460"/>
      <c r="O36" s="460"/>
      <c r="P36" s="68"/>
      <c r="Q36" s="69"/>
      <c r="R36" s="44"/>
      <c r="S36" s="44"/>
      <c r="T36" s="48"/>
      <c r="U36" s="28"/>
      <c r="V36" s="22"/>
      <c r="X36" s="7" t="str">
        <f t="shared" si="1"/>
        <v/>
      </c>
      <c r="Y36" s="7" t="str">
        <f t="shared" si="1"/>
        <v/>
      </c>
      <c r="Z36" s="9"/>
      <c r="AA36" s="7" t="str">
        <f t="shared" si="2"/>
        <v/>
      </c>
      <c r="AB36" s="7" t="str">
        <f t="shared" si="2"/>
        <v/>
      </c>
      <c r="AC36" s="7" t="str">
        <f t="shared" si="2"/>
        <v/>
      </c>
      <c r="AD36" s="7" t="str">
        <f>IF(AND($I36="Yes",$Q36&gt;5),"Y","")</f>
        <v/>
      </c>
    </row>
    <row r="37" spans="1:30" ht="15" customHeight="1" x14ac:dyDescent="0.2">
      <c r="A37" s="26"/>
      <c r="B37" s="42"/>
      <c r="C37" s="44"/>
      <c r="D37" s="44"/>
      <c r="E37" s="44"/>
      <c r="F37" s="44" t="s">
        <v>954</v>
      </c>
      <c r="G37" s="44" t="s">
        <v>953</v>
      </c>
      <c r="H37" s="44"/>
      <c r="I37" s="67"/>
      <c r="J37" s="44"/>
      <c r="K37" s="460" t="s">
        <v>1039</v>
      </c>
      <c r="L37" s="460"/>
      <c r="M37" s="460"/>
      <c r="N37" s="460"/>
      <c r="O37" s="460"/>
      <c r="P37" s="68"/>
      <c r="Q37" s="69"/>
      <c r="R37" s="44"/>
      <c r="S37" s="44"/>
      <c r="T37" s="48"/>
      <c r="U37" s="28"/>
      <c r="V37" s="22"/>
      <c r="X37" s="7" t="str">
        <f t="shared" ref="X37:X46" si="3">IF($I37="Yes","Y","")</f>
        <v/>
      </c>
      <c r="Y37" s="7" t="str">
        <f t="shared" ref="Y37:Z46" si="4">IF($I37="Yes","Y","")</f>
        <v/>
      </c>
      <c r="Z37" s="9"/>
      <c r="AA37" s="7" t="str">
        <f t="shared" ref="AA37:AD46" si="5">IF($I37="Yes","Y","")</f>
        <v/>
      </c>
      <c r="AB37" s="7" t="str">
        <f t="shared" si="5"/>
        <v/>
      </c>
      <c r="AC37" s="7" t="str">
        <f t="shared" si="5"/>
        <v/>
      </c>
      <c r="AD37" s="7" t="str">
        <f>IF(AND($I37="Yes",$Q37&gt;5),"Y","")</f>
        <v/>
      </c>
    </row>
    <row r="38" spans="1:30" ht="15" customHeight="1" x14ac:dyDescent="0.2">
      <c r="A38" s="26"/>
      <c r="B38" s="42"/>
      <c r="C38" s="44"/>
      <c r="D38" s="44"/>
      <c r="E38" s="44"/>
      <c r="F38" s="44" t="s">
        <v>952</v>
      </c>
      <c r="G38" s="44" t="s">
        <v>951</v>
      </c>
      <c r="H38" s="44"/>
      <c r="I38" s="67" t="s">
        <v>1066</v>
      </c>
      <c r="J38" s="44"/>
      <c r="K38" s="44"/>
      <c r="L38" s="44"/>
      <c r="M38" s="44"/>
      <c r="N38" s="44"/>
      <c r="O38" s="44"/>
      <c r="P38" s="44"/>
      <c r="Q38" s="44"/>
      <c r="R38" s="44"/>
      <c r="S38" s="44"/>
      <c r="T38" s="48"/>
      <c r="U38" s="28"/>
      <c r="V38" s="22"/>
      <c r="X38" s="7" t="str">
        <f t="shared" si="3"/>
        <v>Y</v>
      </c>
      <c r="Y38" s="7"/>
      <c r="Z38" s="7" t="str">
        <f t="shared" si="4"/>
        <v>Y</v>
      </c>
      <c r="AA38" s="7" t="str">
        <f t="shared" si="5"/>
        <v>Y</v>
      </c>
      <c r="AB38" s="7" t="str">
        <f t="shared" si="5"/>
        <v>Y</v>
      </c>
      <c r="AC38" s="7" t="str">
        <f t="shared" si="5"/>
        <v>Y</v>
      </c>
      <c r="AD38" s="7" t="str">
        <f t="shared" si="5"/>
        <v>Y</v>
      </c>
    </row>
    <row r="39" spans="1:30" ht="15" customHeight="1" x14ac:dyDescent="0.2">
      <c r="A39" s="26"/>
      <c r="B39" s="42"/>
      <c r="C39" s="44"/>
      <c r="D39" s="44"/>
      <c r="E39" s="44"/>
      <c r="F39" s="44" t="s">
        <v>950</v>
      </c>
      <c r="G39" s="44" t="s">
        <v>949</v>
      </c>
      <c r="H39" s="44"/>
      <c r="I39" s="67"/>
      <c r="J39" s="44"/>
      <c r="K39" s="44"/>
      <c r="L39" s="44"/>
      <c r="M39" s="44"/>
      <c r="N39" s="44"/>
      <c r="O39" s="44"/>
      <c r="P39" s="44"/>
      <c r="Q39" s="44"/>
      <c r="R39" s="44"/>
      <c r="S39" s="44"/>
      <c r="T39" s="48"/>
      <c r="U39" s="28"/>
      <c r="V39" s="22"/>
      <c r="X39" s="7" t="str">
        <f t="shared" si="3"/>
        <v/>
      </c>
      <c r="Y39" s="7" t="str">
        <f t="shared" si="4"/>
        <v/>
      </c>
      <c r="Z39" s="9"/>
      <c r="AA39" s="7" t="str">
        <f t="shared" si="5"/>
        <v/>
      </c>
      <c r="AB39" s="7" t="str">
        <f t="shared" si="5"/>
        <v/>
      </c>
      <c r="AC39" s="7" t="str">
        <f t="shared" si="5"/>
        <v/>
      </c>
    </row>
    <row r="40" spans="1:30" ht="15" customHeight="1" x14ac:dyDescent="0.2">
      <c r="A40" s="26"/>
      <c r="B40" s="42"/>
      <c r="C40" s="44"/>
      <c r="D40" s="44"/>
      <c r="E40" s="44"/>
      <c r="F40" s="44" t="s">
        <v>948</v>
      </c>
      <c r="G40" s="44" t="s">
        <v>947</v>
      </c>
      <c r="H40" s="44"/>
      <c r="I40" s="67"/>
      <c r="J40" s="44"/>
      <c r="K40" s="44"/>
      <c r="L40" s="44"/>
      <c r="M40" s="44"/>
      <c r="N40" s="44"/>
      <c r="O40" s="44"/>
      <c r="P40" s="44"/>
      <c r="Q40" s="44"/>
      <c r="R40" s="44"/>
      <c r="S40" s="44"/>
      <c r="T40" s="48"/>
      <c r="U40" s="28"/>
      <c r="V40" s="22"/>
      <c r="X40" s="7" t="str">
        <f t="shared" si="3"/>
        <v/>
      </c>
      <c r="Y40" s="7" t="str">
        <f t="shared" si="4"/>
        <v/>
      </c>
      <c r="Z40" s="9"/>
      <c r="AA40" s="7" t="str">
        <f t="shared" si="5"/>
        <v/>
      </c>
      <c r="AB40" s="7" t="str">
        <f t="shared" si="5"/>
        <v/>
      </c>
      <c r="AC40" s="7" t="str">
        <f t="shared" si="5"/>
        <v/>
      </c>
    </row>
    <row r="41" spans="1:30" ht="15" customHeight="1" x14ac:dyDescent="0.2">
      <c r="A41" s="26"/>
      <c r="B41" s="42"/>
      <c r="C41" s="44"/>
      <c r="D41" s="44"/>
      <c r="E41" s="44"/>
      <c r="F41" s="44" t="s">
        <v>946</v>
      </c>
      <c r="G41" s="44" t="s">
        <v>945</v>
      </c>
      <c r="H41" s="44"/>
      <c r="I41" s="67"/>
      <c r="J41" s="44"/>
      <c r="K41" s="44"/>
      <c r="L41" s="44"/>
      <c r="M41" s="44"/>
      <c r="N41" s="44"/>
      <c r="O41" s="44"/>
      <c r="P41" s="44"/>
      <c r="Q41" s="44"/>
      <c r="R41" s="44"/>
      <c r="S41" s="44"/>
      <c r="T41" s="48"/>
      <c r="U41" s="28"/>
      <c r="V41" s="22"/>
      <c r="X41" s="7" t="str">
        <f t="shared" si="3"/>
        <v/>
      </c>
      <c r="Y41" s="7" t="str">
        <f t="shared" si="4"/>
        <v/>
      </c>
      <c r="Z41" s="9"/>
      <c r="AA41" s="7" t="str">
        <f t="shared" si="5"/>
        <v/>
      </c>
      <c r="AB41" s="7" t="str">
        <f t="shared" si="5"/>
        <v/>
      </c>
      <c r="AC41" s="7" t="str">
        <f t="shared" si="5"/>
        <v/>
      </c>
    </row>
    <row r="42" spans="1:30" ht="15" customHeight="1" x14ac:dyDescent="0.2">
      <c r="A42" s="26"/>
      <c r="B42" s="42"/>
      <c r="C42" s="44"/>
      <c r="D42" s="44"/>
      <c r="E42" s="44"/>
      <c r="F42" s="44" t="s">
        <v>944</v>
      </c>
      <c r="G42" s="44" t="s">
        <v>943</v>
      </c>
      <c r="H42" s="44"/>
      <c r="I42" s="67"/>
      <c r="J42" s="44"/>
      <c r="K42" s="44"/>
      <c r="L42" s="44"/>
      <c r="M42" s="44"/>
      <c r="N42" s="44"/>
      <c r="O42" s="44"/>
      <c r="P42" s="44"/>
      <c r="Q42" s="44"/>
      <c r="R42" s="44"/>
      <c r="S42" s="44"/>
      <c r="T42" s="48"/>
      <c r="U42" s="28"/>
      <c r="V42" s="22"/>
      <c r="X42" s="7" t="str">
        <f t="shared" si="3"/>
        <v/>
      </c>
      <c r="Y42" s="7" t="str">
        <f t="shared" si="4"/>
        <v/>
      </c>
      <c r="Z42" s="9"/>
      <c r="AA42" s="7" t="str">
        <f t="shared" si="5"/>
        <v/>
      </c>
      <c r="AB42" s="7" t="str">
        <f t="shared" si="5"/>
        <v/>
      </c>
      <c r="AC42" s="7" t="str">
        <f t="shared" si="5"/>
        <v/>
      </c>
    </row>
    <row r="43" spans="1:30" ht="15" customHeight="1" x14ac:dyDescent="0.2">
      <c r="A43" s="26"/>
      <c r="B43" s="42"/>
      <c r="C43" s="44"/>
      <c r="D43" s="44"/>
      <c r="E43" s="44"/>
      <c r="F43" s="44" t="s">
        <v>942</v>
      </c>
      <c r="G43" s="44" t="s">
        <v>941</v>
      </c>
      <c r="H43" s="44"/>
      <c r="I43" s="67"/>
      <c r="J43" s="44"/>
      <c r="K43" s="44"/>
      <c r="L43" s="44"/>
      <c r="M43" s="44"/>
      <c r="N43" s="44"/>
      <c r="O43" s="44"/>
      <c r="P43" s="44"/>
      <c r="Q43" s="44"/>
      <c r="R43" s="44"/>
      <c r="S43" s="44"/>
      <c r="T43" s="48"/>
      <c r="U43" s="28"/>
      <c r="V43" s="22"/>
      <c r="X43" s="7" t="str">
        <f t="shared" si="3"/>
        <v/>
      </c>
      <c r="Y43" s="7" t="str">
        <f t="shared" si="4"/>
        <v/>
      </c>
      <c r="Z43" s="9"/>
      <c r="AA43" s="7" t="str">
        <f t="shared" si="5"/>
        <v/>
      </c>
      <c r="AB43" s="7" t="str">
        <f t="shared" si="5"/>
        <v/>
      </c>
      <c r="AC43" s="7" t="str">
        <f t="shared" si="5"/>
        <v/>
      </c>
    </row>
    <row r="44" spans="1:30" ht="15" customHeight="1" x14ac:dyDescent="0.2">
      <c r="A44" s="26"/>
      <c r="B44" s="42"/>
      <c r="C44" s="44"/>
      <c r="D44" s="44"/>
      <c r="E44" s="44"/>
      <c r="F44" s="44" t="s">
        <v>940</v>
      </c>
      <c r="G44" s="44" t="s">
        <v>939</v>
      </c>
      <c r="H44" s="44"/>
      <c r="I44" s="67"/>
      <c r="J44" s="44"/>
      <c r="K44" s="44" t="str">
        <f>IF(I44="Yes","SNPO's are not required to submit a return at this time","")</f>
        <v/>
      </c>
      <c r="L44" s="44"/>
      <c r="M44" s="44"/>
      <c r="N44" s="44"/>
      <c r="O44" s="44"/>
      <c r="P44" s="44"/>
      <c r="Q44" s="44"/>
      <c r="R44" s="44"/>
      <c r="S44" s="44"/>
      <c r="T44" s="48"/>
      <c r="U44" s="28"/>
      <c r="V44" s="22"/>
      <c r="Y44" s="6"/>
    </row>
    <row r="45" spans="1:30" ht="15" customHeight="1" x14ac:dyDescent="0.2">
      <c r="A45" s="26"/>
      <c r="B45" s="42"/>
      <c r="C45" s="44"/>
      <c r="D45" s="44"/>
      <c r="E45" s="44"/>
      <c r="F45" s="44" t="s">
        <v>938</v>
      </c>
      <c r="G45" s="44" t="s">
        <v>937</v>
      </c>
      <c r="H45" s="44"/>
      <c r="I45" s="67"/>
      <c r="J45" s="44"/>
      <c r="K45" s="44"/>
      <c r="L45" s="44"/>
      <c r="M45" s="44"/>
      <c r="N45" s="44"/>
      <c r="O45" s="44"/>
      <c r="P45" s="44"/>
      <c r="Q45" s="44"/>
      <c r="R45" s="44"/>
      <c r="S45" s="44"/>
      <c r="T45" s="48"/>
      <c r="U45" s="28"/>
      <c r="V45" s="22"/>
      <c r="X45" s="7" t="str">
        <f t="shared" si="3"/>
        <v/>
      </c>
      <c r="Y45" s="7" t="str">
        <f t="shared" si="4"/>
        <v/>
      </c>
      <c r="Z45" s="9"/>
      <c r="AA45" s="7" t="str">
        <f t="shared" si="5"/>
        <v/>
      </c>
      <c r="AB45" s="7" t="str">
        <f t="shared" si="5"/>
        <v/>
      </c>
      <c r="AC45" s="7" t="str">
        <f t="shared" si="5"/>
        <v/>
      </c>
    </row>
    <row r="46" spans="1:30" ht="15" customHeight="1" x14ac:dyDescent="0.2">
      <c r="A46" s="26"/>
      <c r="B46" s="42"/>
      <c r="C46" s="44"/>
      <c r="D46" s="44"/>
      <c r="E46" s="44"/>
      <c r="F46" s="44" t="s">
        <v>936</v>
      </c>
      <c r="G46" s="44" t="s">
        <v>935</v>
      </c>
      <c r="H46" s="44"/>
      <c r="I46" s="67"/>
      <c r="J46" s="44"/>
      <c r="K46" s="44"/>
      <c r="L46" s="44"/>
      <c r="M46" s="44"/>
      <c r="N46" s="44"/>
      <c r="O46" s="44"/>
      <c r="P46" s="44"/>
      <c r="Q46" s="44"/>
      <c r="R46" s="44"/>
      <c r="S46" s="44"/>
      <c r="T46" s="48"/>
      <c r="U46" s="28"/>
      <c r="V46" s="22"/>
      <c r="X46" s="7" t="str">
        <f t="shared" si="3"/>
        <v/>
      </c>
      <c r="Y46" s="7" t="str">
        <f t="shared" si="4"/>
        <v/>
      </c>
      <c r="Z46" s="9"/>
      <c r="AA46" s="7" t="str">
        <f t="shared" si="5"/>
        <v/>
      </c>
      <c r="AB46" s="7" t="str">
        <f t="shared" si="5"/>
        <v/>
      </c>
      <c r="AC46" s="7" t="str">
        <f t="shared" si="5"/>
        <v/>
      </c>
      <c r="AD46" s="7" t="str">
        <f t="shared" si="5"/>
        <v/>
      </c>
    </row>
    <row r="47" spans="1:30" ht="15" customHeight="1" x14ac:dyDescent="0.2">
      <c r="A47" s="26"/>
      <c r="B47" s="42"/>
      <c r="C47" s="44"/>
      <c r="D47" s="44"/>
      <c r="E47" s="44"/>
      <c r="F47" s="44"/>
      <c r="G47" s="44"/>
      <c r="H47" s="44"/>
      <c r="I47" s="44"/>
      <c r="J47" s="44"/>
      <c r="K47" s="44"/>
      <c r="L47" s="44"/>
      <c r="M47" s="44"/>
      <c r="N47" s="44"/>
      <c r="O47" s="44"/>
      <c r="P47" s="44"/>
      <c r="Q47" s="44"/>
      <c r="R47" s="44"/>
      <c r="S47" s="44"/>
      <c r="T47" s="48"/>
      <c r="U47" s="28"/>
      <c r="V47" s="22"/>
      <c r="X47" s="7" t="str">
        <f>IF($I47="Managed insurer","Y*","")</f>
        <v/>
      </c>
      <c r="Y47" s="6"/>
      <c r="Z47" s="9"/>
      <c r="AA47" s="7" t="str">
        <f>IF($I47="Managed insurer","Y","")</f>
        <v/>
      </c>
    </row>
    <row r="48" spans="1:30" ht="15" customHeight="1" thickBot="1" x14ac:dyDescent="0.25">
      <c r="A48" s="26"/>
      <c r="B48" s="42"/>
      <c r="C48" s="44"/>
      <c r="D48" s="44"/>
      <c r="E48" s="44"/>
      <c r="F48" s="44"/>
      <c r="G48" s="44"/>
      <c r="H48" s="44"/>
      <c r="I48" s="44"/>
      <c r="J48" s="44"/>
      <c r="K48" s="44"/>
      <c r="L48" s="44"/>
      <c r="M48" s="44"/>
      <c r="N48" s="44"/>
      <c r="O48" s="44"/>
      <c r="P48" s="44"/>
      <c r="Q48" s="44"/>
      <c r="R48" s="44"/>
      <c r="S48" s="70"/>
      <c r="T48" s="48"/>
      <c r="U48" s="28"/>
      <c r="V48" s="22"/>
      <c r="X48" s="7"/>
      <c r="Y48" s="6"/>
      <c r="Z48" s="9"/>
    </row>
    <row r="49" spans="1:24" ht="15" customHeight="1" thickBot="1" x14ac:dyDescent="0.25">
      <c r="A49" s="26"/>
      <c r="B49" s="71"/>
      <c r="C49" s="72" t="s">
        <v>871</v>
      </c>
      <c r="D49" s="73"/>
      <c r="E49" s="73"/>
      <c r="F49" s="73"/>
      <c r="G49" s="73"/>
      <c r="H49" s="73"/>
      <c r="I49" s="73"/>
      <c r="J49" s="73"/>
      <c r="K49" s="73"/>
      <c r="L49" s="73"/>
      <c r="M49" s="73"/>
      <c r="N49" s="73"/>
      <c r="O49" s="73"/>
      <c r="P49" s="73"/>
      <c r="Q49" s="73"/>
      <c r="R49" s="73"/>
      <c r="S49" s="74"/>
      <c r="T49" s="75"/>
      <c r="U49" s="28"/>
      <c r="V49" s="22"/>
      <c r="W49" s="7"/>
      <c r="X49" s="7"/>
    </row>
    <row r="50" spans="1:24" ht="15" customHeight="1" x14ac:dyDescent="0.2">
      <c r="A50" s="26"/>
      <c r="B50" s="42"/>
      <c r="C50" s="76" t="str">
        <f>IF(COUNTIF(I35:I47,"Yes")&gt;0,"OK","At least one activity must be selected as 'Yes'")</f>
        <v>OK</v>
      </c>
      <c r="D50" s="44"/>
      <c r="E50" s="44"/>
      <c r="F50" s="44"/>
      <c r="G50" s="44"/>
      <c r="H50" s="44"/>
      <c r="I50" s="44"/>
      <c r="J50" s="44"/>
      <c r="K50" s="44"/>
      <c r="L50" s="44"/>
      <c r="M50" s="44"/>
      <c r="N50" s="44"/>
      <c r="O50" s="44"/>
      <c r="P50" s="44"/>
      <c r="Q50" s="44"/>
      <c r="R50" s="44"/>
      <c r="S50" s="70"/>
      <c r="T50" s="48"/>
      <c r="U50" s="28"/>
      <c r="V50" s="22"/>
      <c r="W50" s="7"/>
      <c r="X50" s="7"/>
    </row>
    <row r="51" spans="1:24" ht="15" customHeight="1" thickBot="1" x14ac:dyDescent="0.25">
      <c r="A51" s="26"/>
      <c r="B51" s="49"/>
      <c r="C51" s="50"/>
      <c r="D51" s="50"/>
      <c r="E51" s="50"/>
      <c r="F51" s="50"/>
      <c r="G51" s="50"/>
      <c r="H51" s="50"/>
      <c r="I51" s="50"/>
      <c r="J51" s="50"/>
      <c r="K51" s="50"/>
      <c r="L51" s="50"/>
      <c r="M51" s="50"/>
      <c r="N51" s="51"/>
      <c r="O51" s="51"/>
      <c r="P51" s="51"/>
      <c r="Q51" s="51"/>
      <c r="R51" s="50"/>
      <c r="S51" s="50"/>
      <c r="T51" s="52"/>
      <c r="U51" s="28"/>
      <c r="V51" s="22"/>
      <c r="W51" s="7"/>
      <c r="X51" s="7"/>
    </row>
    <row r="52" spans="1:24" ht="15" customHeight="1" thickBot="1" x14ac:dyDescent="0.25">
      <c r="A52" s="26"/>
      <c r="B52" s="22"/>
      <c r="C52" s="22"/>
      <c r="D52" s="22"/>
      <c r="E52" s="22"/>
      <c r="F52" s="22"/>
      <c r="G52" s="22"/>
      <c r="H52" s="22"/>
      <c r="I52" s="22"/>
      <c r="J52" s="22"/>
      <c r="K52" s="22"/>
      <c r="L52" s="22"/>
      <c r="M52" s="22"/>
      <c r="N52" s="53"/>
      <c r="O52" s="53"/>
      <c r="P52" s="53"/>
      <c r="Q52" s="53"/>
      <c r="R52" s="22"/>
      <c r="S52" s="22"/>
      <c r="T52" s="22"/>
      <c r="U52" s="28"/>
      <c r="V52" s="22"/>
      <c r="W52" s="7"/>
      <c r="X52" s="7"/>
    </row>
    <row r="53" spans="1:24" ht="15" customHeight="1" thickBot="1" x14ac:dyDescent="0.25">
      <c r="A53" s="26"/>
      <c r="B53" s="32"/>
      <c r="C53" s="33" t="s">
        <v>960</v>
      </c>
      <c r="D53" s="34"/>
      <c r="E53" s="34"/>
      <c r="F53" s="34"/>
      <c r="G53" s="34"/>
      <c r="H53" s="34"/>
      <c r="I53" s="34"/>
      <c r="J53" s="34"/>
      <c r="K53" s="34"/>
      <c r="L53" s="34"/>
      <c r="M53" s="34"/>
      <c r="N53" s="35"/>
      <c r="O53" s="35"/>
      <c r="P53" s="35"/>
      <c r="Q53" s="35"/>
      <c r="R53" s="34"/>
      <c r="S53" s="34"/>
      <c r="T53" s="36"/>
      <c r="U53" s="28"/>
      <c r="V53" s="22"/>
      <c r="W53" s="37" t="s">
        <v>973</v>
      </c>
      <c r="X53" s="30" t="s">
        <v>974</v>
      </c>
    </row>
    <row r="54" spans="1:24" ht="15" customHeight="1" x14ac:dyDescent="0.2">
      <c r="A54" s="26"/>
      <c r="B54" s="38"/>
      <c r="C54" s="54"/>
      <c r="D54" s="39"/>
      <c r="E54" s="39"/>
      <c r="F54" s="39"/>
      <c r="G54" s="39"/>
      <c r="H54" s="39"/>
      <c r="I54" s="39"/>
      <c r="J54" s="39"/>
      <c r="K54" s="39"/>
      <c r="L54" s="39"/>
      <c r="M54" s="39"/>
      <c r="N54" s="40"/>
      <c r="O54" s="40"/>
      <c r="P54" s="40"/>
      <c r="Q54" s="40"/>
      <c r="R54" s="39"/>
      <c r="S54" s="39"/>
      <c r="T54" s="41"/>
      <c r="U54" s="28"/>
      <c r="V54" s="22"/>
      <c r="W54" s="7"/>
      <c r="X54" s="7"/>
    </row>
    <row r="55" spans="1:24" ht="15" customHeight="1" x14ac:dyDescent="0.2">
      <c r="A55" s="26"/>
      <c r="B55" s="42"/>
      <c r="C55" s="440" t="s">
        <v>879</v>
      </c>
      <c r="D55" s="440"/>
      <c r="E55" s="440"/>
      <c r="F55" s="440"/>
      <c r="G55" s="440"/>
      <c r="H55" s="441"/>
      <c r="I55" s="449"/>
      <c r="J55" s="450"/>
      <c r="K55" s="450"/>
      <c r="L55" s="450"/>
      <c r="M55" s="450"/>
      <c r="N55" s="450"/>
      <c r="O55" s="450"/>
      <c r="P55" s="450"/>
      <c r="Q55" s="450"/>
      <c r="R55" s="450"/>
      <c r="S55" s="451"/>
      <c r="T55" s="48"/>
      <c r="U55" s="28"/>
      <c r="V55" s="22"/>
      <c r="W55" s="7"/>
      <c r="X55" s="7"/>
    </row>
    <row r="56" spans="1:24" ht="15" customHeight="1" x14ac:dyDescent="0.2">
      <c r="A56" s="26"/>
      <c r="B56" s="42"/>
      <c r="C56" s="440"/>
      <c r="D56" s="440"/>
      <c r="E56" s="440"/>
      <c r="F56" s="440"/>
      <c r="G56" s="440"/>
      <c r="H56" s="441"/>
      <c r="I56" s="452"/>
      <c r="J56" s="453"/>
      <c r="K56" s="453"/>
      <c r="L56" s="453"/>
      <c r="M56" s="453"/>
      <c r="N56" s="453"/>
      <c r="O56" s="453"/>
      <c r="P56" s="453"/>
      <c r="Q56" s="453"/>
      <c r="R56" s="453"/>
      <c r="S56" s="454"/>
      <c r="T56" s="48"/>
      <c r="U56" s="28"/>
      <c r="V56" s="22"/>
      <c r="W56" s="7"/>
      <c r="X56" s="7"/>
    </row>
    <row r="57" spans="1:24" ht="15" customHeight="1" x14ac:dyDescent="0.2">
      <c r="A57" s="26"/>
      <c r="B57" s="42"/>
      <c r="C57" s="440"/>
      <c r="D57" s="440"/>
      <c r="E57" s="440"/>
      <c r="F57" s="440"/>
      <c r="G57" s="440"/>
      <c r="H57" s="441"/>
      <c r="I57" s="452"/>
      <c r="J57" s="453"/>
      <c r="K57" s="453"/>
      <c r="L57" s="453"/>
      <c r="M57" s="453"/>
      <c r="N57" s="453"/>
      <c r="O57" s="453"/>
      <c r="P57" s="453"/>
      <c r="Q57" s="453"/>
      <c r="R57" s="453"/>
      <c r="S57" s="454"/>
      <c r="T57" s="48"/>
      <c r="U57" s="28"/>
      <c r="V57" s="22"/>
      <c r="W57" s="7"/>
      <c r="X57" s="7"/>
    </row>
    <row r="58" spans="1:24" ht="15" customHeight="1" x14ac:dyDescent="0.2">
      <c r="A58" s="26"/>
      <c r="B58" s="42"/>
      <c r="C58" s="440"/>
      <c r="D58" s="440"/>
      <c r="E58" s="440"/>
      <c r="F58" s="440"/>
      <c r="G58" s="440"/>
      <c r="H58" s="441"/>
      <c r="I58" s="452"/>
      <c r="J58" s="453"/>
      <c r="K58" s="453"/>
      <c r="L58" s="453"/>
      <c r="M58" s="453"/>
      <c r="N58" s="453"/>
      <c r="O58" s="453"/>
      <c r="P58" s="453"/>
      <c r="Q58" s="453"/>
      <c r="R58" s="453"/>
      <c r="S58" s="454"/>
      <c r="T58" s="48"/>
      <c r="U58" s="28"/>
      <c r="V58" s="22"/>
      <c r="W58" s="7"/>
      <c r="X58" s="7"/>
    </row>
    <row r="59" spans="1:24" ht="15" customHeight="1" x14ac:dyDescent="0.2">
      <c r="A59" s="26"/>
      <c r="B59" s="42"/>
      <c r="C59" s="77"/>
      <c r="D59" s="77"/>
      <c r="E59" s="77"/>
      <c r="F59" s="77"/>
      <c r="G59" s="77"/>
      <c r="H59" s="78"/>
      <c r="I59" s="452"/>
      <c r="J59" s="453"/>
      <c r="K59" s="453"/>
      <c r="L59" s="453"/>
      <c r="M59" s="453"/>
      <c r="N59" s="453"/>
      <c r="O59" s="453"/>
      <c r="P59" s="453"/>
      <c r="Q59" s="453"/>
      <c r="R59" s="453"/>
      <c r="S59" s="454"/>
      <c r="T59" s="48"/>
      <c r="U59" s="28"/>
      <c r="V59" s="22"/>
      <c r="W59" s="7"/>
      <c r="X59" s="7"/>
    </row>
    <row r="60" spans="1:24" ht="15" customHeight="1" x14ac:dyDescent="0.2">
      <c r="A60" s="26"/>
      <c r="B60" s="42"/>
      <c r="C60" s="77"/>
      <c r="D60" s="77"/>
      <c r="E60" s="77"/>
      <c r="F60" s="77"/>
      <c r="G60" s="77"/>
      <c r="H60" s="78"/>
      <c r="I60" s="452"/>
      <c r="J60" s="453"/>
      <c r="K60" s="453"/>
      <c r="L60" s="453"/>
      <c r="M60" s="453"/>
      <c r="N60" s="453"/>
      <c r="O60" s="453"/>
      <c r="P60" s="453"/>
      <c r="Q60" s="453"/>
      <c r="R60" s="453"/>
      <c r="S60" s="454"/>
      <c r="T60" s="48"/>
      <c r="U60" s="28"/>
      <c r="V60" s="22"/>
      <c r="W60" s="7"/>
      <c r="X60" s="7"/>
    </row>
    <row r="61" spans="1:24" ht="15" customHeight="1" x14ac:dyDescent="0.2">
      <c r="A61" s="26"/>
      <c r="B61" s="42"/>
      <c r="C61" s="77"/>
      <c r="D61" s="77"/>
      <c r="E61" s="77"/>
      <c r="F61" s="77"/>
      <c r="G61" s="77"/>
      <c r="H61" s="78"/>
      <c r="I61" s="452"/>
      <c r="J61" s="453"/>
      <c r="K61" s="453"/>
      <c r="L61" s="453"/>
      <c r="M61" s="453"/>
      <c r="N61" s="453"/>
      <c r="O61" s="453"/>
      <c r="P61" s="453"/>
      <c r="Q61" s="453"/>
      <c r="R61" s="453"/>
      <c r="S61" s="454"/>
      <c r="T61" s="48"/>
      <c r="U61" s="28"/>
      <c r="V61" s="22"/>
      <c r="W61" s="7"/>
      <c r="X61" s="7"/>
    </row>
    <row r="62" spans="1:24" ht="15" customHeight="1" x14ac:dyDescent="0.2">
      <c r="A62" s="26"/>
      <c r="B62" s="42"/>
      <c r="C62" s="77"/>
      <c r="D62" s="77"/>
      <c r="E62" s="77"/>
      <c r="F62" s="77"/>
      <c r="G62" s="77"/>
      <c r="H62" s="78"/>
      <c r="I62" s="452"/>
      <c r="J62" s="453"/>
      <c r="K62" s="453"/>
      <c r="L62" s="453"/>
      <c r="M62" s="453"/>
      <c r="N62" s="453"/>
      <c r="O62" s="453"/>
      <c r="P62" s="453"/>
      <c r="Q62" s="453"/>
      <c r="R62" s="453"/>
      <c r="S62" s="454"/>
      <c r="T62" s="48"/>
      <c r="U62" s="28"/>
      <c r="V62" s="22"/>
      <c r="W62" s="7"/>
      <c r="X62" s="7"/>
    </row>
    <row r="63" spans="1:24" ht="15" customHeight="1" x14ac:dyDescent="0.2">
      <c r="A63" s="26"/>
      <c r="B63" s="42"/>
      <c r="C63" s="77"/>
      <c r="D63" s="77"/>
      <c r="E63" s="77"/>
      <c r="F63" s="77"/>
      <c r="G63" s="77"/>
      <c r="H63" s="78"/>
      <c r="I63" s="455"/>
      <c r="J63" s="456"/>
      <c r="K63" s="456"/>
      <c r="L63" s="456"/>
      <c r="M63" s="456"/>
      <c r="N63" s="456"/>
      <c r="O63" s="456"/>
      <c r="P63" s="456"/>
      <c r="Q63" s="456"/>
      <c r="R63" s="456"/>
      <c r="S63" s="457"/>
      <c r="T63" s="48"/>
      <c r="U63" s="28"/>
      <c r="V63" s="22"/>
      <c r="W63" s="7"/>
      <c r="X63" s="7"/>
    </row>
    <row r="64" spans="1:24" ht="15" customHeight="1" thickBot="1" x14ac:dyDescent="0.25">
      <c r="A64" s="26"/>
      <c r="B64" s="49"/>
      <c r="C64" s="50"/>
      <c r="D64" s="50"/>
      <c r="E64" s="50"/>
      <c r="F64" s="50"/>
      <c r="G64" s="50"/>
      <c r="H64" s="50"/>
      <c r="I64" s="50"/>
      <c r="J64" s="50"/>
      <c r="K64" s="50"/>
      <c r="L64" s="50"/>
      <c r="M64" s="50"/>
      <c r="N64" s="51"/>
      <c r="O64" s="51"/>
      <c r="P64" s="51"/>
      <c r="Q64" s="51"/>
      <c r="R64" s="50"/>
      <c r="S64" s="50"/>
      <c r="T64" s="52"/>
      <c r="U64" s="28"/>
      <c r="V64" s="22"/>
      <c r="W64" s="7"/>
      <c r="X64" s="7"/>
    </row>
    <row r="65" spans="1:24" ht="15" customHeight="1" thickBot="1" x14ac:dyDescent="0.25">
      <c r="A65" s="26"/>
      <c r="B65" s="22"/>
      <c r="C65" s="22"/>
      <c r="D65" s="22"/>
      <c r="E65" s="22"/>
      <c r="F65" s="22"/>
      <c r="G65" s="22"/>
      <c r="H65" s="22"/>
      <c r="I65" s="22"/>
      <c r="J65" s="22"/>
      <c r="K65" s="22"/>
      <c r="L65" s="22"/>
      <c r="M65" s="22"/>
      <c r="N65" s="27"/>
      <c r="O65" s="27"/>
      <c r="P65" s="27"/>
      <c r="Q65" s="27"/>
      <c r="R65" s="22"/>
      <c r="S65" s="22"/>
      <c r="T65" s="22"/>
      <c r="U65" s="28"/>
      <c r="V65" s="22"/>
      <c r="W65" s="7"/>
      <c r="X65" s="7"/>
    </row>
    <row r="66" spans="1:24" ht="15" customHeight="1" thickBot="1" x14ac:dyDescent="0.25">
      <c r="A66" s="26"/>
      <c r="B66" s="32"/>
      <c r="C66" s="33" t="s">
        <v>864</v>
      </c>
      <c r="D66" s="34"/>
      <c r="E66" s="34"/>
      <c r="F66" s="34"/>
      <c r="G66" s="34"/>
      <c r="H66" s="34"/>
      <c r="I66" s="34"/>
      <c r="J66" s="34"/>
      <c r="K66" s="34"/>
      <c r="L66" s="34"/>
      <c r="M66" s="34"/>
      <c r="N66" s="35"/>
      <c r="O66" s="35"/>
      <c r="P66" s="35"/>
      <c r="Q66" s="35"/>
      <c r="R66" s="34"/>
      <c r="S66" s="34"/>
      <c r="T66" s="36"/>
      <c r="U66" s="28"/>
      <c r="V66" s="22"/>
      <c r="W66" s="37" t="s">
        <v>973</v>
      </c>
      <c r="X66" s="30" t="s">
        <v>974</v>
      </c>
    </row>
    <row r="67" spans="1:24" ht="15" customHeight="1" x14ac:dyDescent="0.2">
      <c r="A67" s="26"/>
      <c r="B67" s="38"/>
      <c r="C67" s="39"/>
      <c r="D67" s="39"/>
      <c r="E67" s="39"/>
      <c r="F67" s="39"/>
      <c r="G67" s="39"/>
      <c r="H67" s="39"/>
      <c r="I67" s="39"/>
      <c r="J67" s="39"/>
      <c r="K67" s="39"/>
      <c r="L67" s="39"/>
      <c r="M67" s="39"/>
      <c r="N67" s="40"/>
      <c r="O67" s="40"/>
      <c r="P67" s="40"/>
      <c r="Q67" s="40"/>
      <c r="R67" s="39"/>
      <c r="S67" s="39"/>
      <c r="T67" s="41"/>
      <c r="U67" s="28"/>
      <c r="V67" s="22"/>
      <c r="W67" s="7"/>
      <c r="X67" s="7"/>
    </row>
    <row r="68" spans="1:24" ht="15" customHeight="1" x14ac:dyDescent="0.2">
      <c r="A68" s="26"/>
      <c r="B68" s="42"/>
      <c r="C68" s="55" t="str">
        <f ca="1">"Please indicate when the completion of this form '"&amp;A1&amp;"' is completed."</f>
        <v>Please indicate when the completion of this form 'Firm information' is completed.</v>
      </c>
      <c r="D68" s="44"/>
      <c r="E68" s="44"/>
      <c r="F68" s="45"/>
      <c r="G68" s="45"/>
      <c r="H68" s="66"/>
      <c r="I68" s="67"/>
      <c r="J68" s="44"/>
      <c r="K68" s="79" t="str">
        <f>IF(AND(I68="Complete",COUNTIF($S$12:$S$47,"Incomplete")&gt;0),"Errors identified. Please review and correct the items marked.  ","")</f>
        <v/>
      </c>
      <c r="L68" s="80"/>
      <c r="M68" s="81"/>
      <c r="N68" s="81"/>
      <c r="O68" s="81"/>
      <c r="P68" s="81"/>
      <c r="Q68" s="81"/>
      <c r="R68" s="81"/>
      <c r="S68" s="81"/>
      <c r="T68" s="48"/>
      <c r="U68" s="28"/>
      <c r="V68" s="22"/>
      <c r="W68" s="7"/>
      <c r="X68" s="7"/>
    </row>
    <row r="69" spans="1:24" ht="15" customHeight="1" x14ac:dyDescent="0.2">
      <c r="A69" s="26"/>
      <c r="B69" s="42"/>
      <c r="C69" s="55"/>
      <c r="D69" s="44"/>
      <c r="E69" s="44"/>
      <c r="F69" s="45"/>
      <c r="G69" s="45"/>
      <c r="H69" s="45"/>
      <c r="I69" s="45"/>
      <c r="J69" s="44"/>
      <c r="K69" s="82" t="s">
        <v>974</v>
      </c>
      <c r="L69" s="80"/>
      <c r="M69" s="81"/>
      <c r="N69" s="81"/>
      <c r="O69" s="81"/>
      <c r="P69" s="81"/>
      <c r="Q69" s="81"/>
      <c r="R69" s="81"/>
      <c r="S69" s="81"/>
      <c r="T69" s="48"/>
      <c r="U69" s="28"/>
      <c r="V69" s="22"/>
      <c r="W69" s="7"/>
      <c r="X69" s="7"/>
    </row>
    <row r="70" spans="1:24" ht="15" customHeight="1" thickBot="1" x14ac:dyDescent="0.25">
      <c r="A70" s="26"/>
      <c r="B70" s="49"/>
      <c r="C70" s="50"/>
      <c r="D70" s="50"/>
      <c r="E70" s="50"/>
      <c r="F70" s="50"/>
      <c r="G70" s="50"/>
      <c r="H70" s="50"/>
      <c r="I70" s="50"/>
      <c r="J70" s="50"/>
      <c r="K70" s="50"/>
      <c r="L70" s="50"/>
      <c r="M70" s="50"/>
      <c r="N70" s="51"/>
      <c r="O70" s="51"/>
      <c r="P70" s="51"/>
      <c r="Q70" s="51"/>
      <c r="R70" s="50"/>
      <c r="S70" s="50"/>
      <c r="T70" s="52"/>
      <c r="U70" s="28"/>
      <c r="V70" s="22"/>
      <c r="W70" s="7"/>
      <c r="X70" s="7"/>
    </row>
    <row r="71" spans="1:24" ht="12.75" customHeight="1" x14ac:dyDescent="0.2">
      <c r="A71" s="26"/>
      <c r="B71" s="22"/>
      <c r="C71" s="22"/>
      <c r="D71" s="22"/>
      <c r="E71" s="22"/>
      <c r="F71" s="22"/>
      <c r="G71" s="22"/>
      <c r="H71" s="22"/>
      <c r="I71" s="22"/>
      <c r="J71" s="22"/>
      <c r="K71" s="22"/>
      <c r="L71" s="22"/>
      <c r="M71" s="22"/>
      <c r="N71" s="27"/>
      <c r="O71" s="27"/>
      <c r="P71" s="27"/>
      <c r="Q71" s="27"/>
      <c r="R71" s="22"/>
      <c r="S71" s="22"/>
      <c r="T71" s="22"/>
      <c r="U71" s="28"/>
      <c r="V71" s="22"/>
      <c r="W71" s="7"/>
      <c r="X71" s="7"/>
    </row>
    <row r="72" spans="1:24" ht="12.75" customHeight="1" thickBot="1" x14ac:dyDescent="0.25">
      <c r="A72" s="83"/>
      <c r="B72" s="84"/>
      <c r="C72" s="84"/>
      <c r="D72" s="84"/>
      <c r="E72" s="84"/>
      <c r="F72" s="84"/>
      <c r="G72" s="84"/>
      <c r="H72" s="84"/>
      <c r="I72" s="84"/>
      <c r="J72" s="84"/>
      <c r="K72" s="84"/>
      <c r="L72" s="84"/>
      <c r="M72" s="84"/>
      <c r="N72" s="85"/>
      <c r="O72" s="85"/>
      <c r="P72" s="85"/>
      <c r="Q72" s="85"/>
      <c r="R72" s="84"/>
      <c r="S72" s="84"/>
      <c r="T72" s="84"/>
      <c r="U72" s="86"/>
      <c r="V72" s="22"/>
      <c r="W72" s="7"/>
      <c r="X72" s="7"/>
    </row>
    <row r="73" spans="1:24" ht="12.75" customHeight="1" x14ac:dyDescent="0.2">
      <c r="V73" s="22"/>
      <c r="W73" s="7"/>
      <c r="X73" s="7"/>
    </row>
    <row r="74" spans="1:24" x14ac:dyDescent="0.2">
      <c r="V74" s="22"/>
      <c r="W74" s="7"/>
      <c r="X74" s="7"/>
    </row>
    <row r="75" spans="1:24" x14ac:dyDescent="0.2">
      <c r="V75" s="22"/>
      <c r="W75" s="7"/>
      <c r="X75" s="7"/>
    </row>
    <row r="76" spans="1:24" x14ac:dyDescent="0.2">
      <c r="V76" s="22"/>
      <c r="W76" s="7"/>
      <c r="X76" s="7"/>
    </row>
    <row r="77" spans="1:24" x14ac:dyDescent="0.2">
      <c r="V77" s="22"/>
      <c r="W77" s="7"/>
      <c r="X77" s="7"/>
    </row>
    <row r="78" spans="1:24" x14ac:dyDescent="0.2">
      <c r="V78" s="22"/>
      <c r="W78" s="7"/>
      <c r="X78" s="7"/>
    </row>
    <row r="79" spans="1:24" x14ac:dyDescent="0.2">
      <c r="V79" s="22"/>
      <c r="W79" s="7"/>
      <c r="X79" s="7"/>
    </row>
    <row r="80" spans="1:24" x14ac:dyDescent="0.2">
      <c r="V80" s="22"/>
      <c r="W80" s="7"/>
      <c r="X80" s="7"/>
    </row>
    <row r="81" spans="22:25" x14ac:dyDescent="0.2">
      <c r="V81" s="22"/>
      <c r="W81" s="7"/>
      <c r="X81" s="7"/>
    </row>
    <row r="82" spans="22:25" x14ac:dyDescent="0.2">
      <c r="V82" s="22"/>
      <c r="W82" s="7"/>
      <c r="X82" s="7"/>
    </row>
    <row r="83" spans="22:25" x14ac:dyDescent="0.2">
      <c r="V83" s="22"/>
      <c r="W83" s="7"/>
      <c r="X83" s="7"/>
    </row>
    <row r="84" spans="22:25" x14ac:dyDescent="0.2">
      <c r="V84" s="22"/>
      <c r="W84" s="7"/>
      <c r="X84" s="7"/>
    </row>
    <row r="88" spans="22:25" ht="112.5" customHeight="1" x14ac:dyDescent="0.2">
      <c r="X88" s="88"/>
      <c r="Y88" s="6"/>
    </row>
  </sheetData>
  <sheetProtection algorithmName="SHA-512" hashValue="vE7fU4XGXmtwpvp/qTCfNO+EaCQ93mbxr8E86ABuEzWuXWFL9aYtyb1Ez4e7c0usqsSZDhsT1bAfZ36Lh6Q/qA==" saltValue="sRJw8LrJ1fqhkq3AICiU8A==" spinCount="100000" sheet="1" objects="1" scenarios="1"/>
  <protectedRanges>
    <protectedRange sqref="I12 I68 I35:I46" name="CoInfo"/>
  </protectedRanges>
  <dataConsolidate/>
  <customSheetViews>
    <customSheetView guid="{00B830FA-6284-458C-9475-AEF38805FF18}" scale="110" showGridLines="0" fitToPage="1" hiddenColumns="1">
      <pane ySplit="10" topLeftCell="A21" activePane="bottomLeft" state="frozen"/>
      <selection pane="bottomLeft" activeCell="K28" sqref="K28"/>
      <pageMargins left="0.70866141732283472" right="0.70866141732283472" top="0.74803149606299213" bottom="0.74803149606299213" header="0.31496062992125984" footer="0.31496062992125984"/>
      <printOptions horizontalCentered="1" verticalCentered="1"/>
      <pageSetup scale="56" fitToHeight="0" orientation="portrait" r:id="rId1"/>
    </customSheetView>
    <customSheetView guid="{ED25EFEB-FAA9-48EB-A433-F56600AA8F8A}" scale="110" showPageBreaks="1" showGridLines="0" fitToPage="1" printArea="1" hiddenColumns="1">
      <pane ySplit="10" topLeftCell="A21" activePane="bottomLeft" state="frozen"/>
      <selection pane="bottomLeft" activeCell="K28" sqref="K28"/>
      <pageMargins left="0.70866141732283472" right="0.70866141732283472" top="0.74803149606299213" bottom="0.74803149606299213" header="0.31496062992125984" footer="0.31496062992125984"/>
      <printOptions horizontalCentered="1" verticalCentered="1"/>
      <pageSetup scale="56" fitToHeight="0" orientation="portrait" r:id="rId2"/>
    </customSheetView>
  </customSheetViews>
  <mergeCells count="9">
    <mergeCell ref="F5:M6"/>
    <mergeCell ref="C55:H58"/>
    <mergeCell ref="I12:L12"/>
    <mergeCell ref="I21:K21"/>
    <mergeCell ref="I23:K23"/>
    <mergeCell ref="I55:S63"/>
    <mergeCell ref="F32:F33"/>
    <mergeCell ref="K37:O37"/>
    <mergeCell ref="K36:O36"/>
  </mergeCells>
  <conditionalFormatting sqref="S5 S12 S17 S19 S21 S23 S25 S32:S33">
    <cfRule type="cellIs" dxfId="116" priority="39" operator="equal">
      <formula>"Possible error"</formula>
    </cfRule>
    <cfRule type="cellIs" dxfId="115" priority="40" operator="equal">
      <formula>"N/A"</formula>
    </cfRule>
    <cfRule type="cellIs" dxfId="114" priority="41" operator="equal">
      <formula>"Complete"</formula>
    </cfRule>
    <cfRule type="cellIs" dxfId="113" priority="42" operator="equal">
      <formula>"Incomplete"</formula>
    </cfRule>
  </conditionalFormatting>
  <conditionalFormatting sqref="X35:AC43 X45:AC47">
    <cfRule type="cellIs" dxfId="112" priority="18" operator="equal">
      <formula>"Y*"</formula>
    </cfRule>
    <cfRule type="cellIs" dxfId="111" priority="19" operator="equal">
      <formula>"N"</formula>
    </cfRule>
    <cfRule type="cellIs" dxfId="110" priority="20" operator="equal">
      <formula>"Y"</formula>
    </cfRule>
  </conditionalFormatting>
  <conditionalFormatting sqref="AD38">
    <cfRule type="cellIs" dxfId="109" priority="14" operator="equal">
      <formula>"Y*"</formula>
    </cfRule>
    <cfRule type="cellIs" dxfId="108" priority="15" operator="equal">
      <formula>"N"</formula>
    </cfRule>
    <cfRule type="cellIs" dxfId="107" priority="16" operator="equal">
      <formula>"Y"</formula>
    </cfRule>
  </conditionalFormatting>
  <conditionalFormatting sqref="AD46">
    <cfRule type="cellIs" dxfId="106" priority="11" operator="equal">
      <formula>"Y*"</formula>
    </cfRule>
    <cfRule type="cellIs" dxfId="105" priority="12" operator="equal">
      <formula>"N"</formula>
    </cfRule>
    <cfRule type="cellIs" dxfId="104" priority="13" operator="equal">
      <formula>"Y"</formula>
    </cfRule>
  </conditionalFormatting>
  <conditionalFormatting sqref="AD36:AD37">
    <cfRule type="cellIs" dxfId="103" priority="8" operator="equal">
      <formula>"Y*"</formula>
    </cfRule>
    <cfRule type="cellIs" dxfId="102" priority="9" operator="equal">
      <formula>"N"</formula>
    </cfRule>
    <cfRule type="cellIs" dxfId="101" priority="10" operator="equal">
      <formula>"Y"</formula>
    </cfRule>
  </conditionalFormatting>
  <conditionalFormatting sqref="K36:Q37">
    <cfRule type="expression" dxfId="100" priority="17">
      <formula>$I36&lt;&gt;"Yes"</formula>
    </cfRule>
  </conditionalFormatting>
  <dataValidations xWindow="575" yWindow="226" count="14">
    <dataValidation operator="greaterThanOrEqual" showInputMessage="1" showErrorMessage="1" errorTitle="Error" error="Please enter a valid date in the format DD/MM/YYYY" promptTitle="Firm Name" prompt="Please enter the date of submission of this return to the Authority in the format DD/MM/YYYY" sqref="H17"/>
    <dataValidation type="date" operator="greaterThanOrEqual" showErrorMessage="1" errorTitle="Error" error="Please enter the date of submission in the format DD/MM/YYYY.  This must be after 1 July 18" promptTitle="Firm Name" prompt="Please enter the date of submission of this return to the Authority in the format DD/MM/YYYY" sqref="I17">
      <formula1>43282</formula1>
    </dataValidation>
    <dataValidation operator="greaterThanOrEqual" showInputMessage="1" showErrorMessage="1" errorTitle="Error" error="Please enter a valid date in the format DD/MM/YYYY" promptTitle="Firm Name" prompt="Please enter the reporting reference date._x000a__x000a_Ordinarily this would be 31 December 2017, although some firms may have selected an alternative reporting reference date due to system limitations._x000a__x000a_See guidance for further information." sqref="H19"/>
    <dataValidation operator="greaterThanOrEqual" showInputMessage="1" showErrorMessage="1" errorTitle="Error" error="Please enter a valid date in the format DD/MM/YYYY" promptTitle="Contact Name" prompt="Enter the name of the person whom the Authority can contact should they have any questions regarding the supplementary information provided." sqref="H21"/>
    <dataValidation operator="greaterThanOrEqual" showInputMessage="1" showErrorMessage="1" errorTitle="Error" error="Please enter a valid date in the format DD/MM/YYYY" promptTitle="Email address" prompt="Enter the email address for the contact name" sqref="H23"/>
    <dataValidation operator="greaterThanOrEqual" showInputMessage="1" showErrorMessage="1" errorTitle="Error" error="Please enter a valid date in the format DD/MM/YYYY" promptTitle="Phone number" prompt="Please enter the phone number for the contact in case of any queries." sqref="H25"/>
    <dataValidation type="list" allowBlank="1" showErrorMessage="1" errorTitle="List" error="Please select an option from within the list shown." sqref="I35:I46">
      <formula1>"Yes,No"</formula1>
    </dataValidation>
    <dataValidation operator="greaterThanOrEqual" showErrorMessage="1" errorTitle="Error" error="Please enter the firms name in full" sqref="I12"/>
    <dataValidation operator="greaterThanOrEqual" showInputMessage="1" showErrorMessage="1" errorTitle="Error" error="Please enter a valid date in the format DD/MM/YYYY" promptTitle="Permissions" prompt="Please indicate the regulatory permissions held by the firm. Where a permission is merely incidental to another regulated activity then please indicate this to be the case._x000a_Please see the guidance for further information as to the meaning of 'incidental'." sqref="I33"/>
    <dataValidation allowBlank="1" showErrorMessage="1" sqref="H68"/>
    <dataValidation type="list" allowBlank="1" showErrorMessage="1" errorTitle="List" error="Please select an option from within the list shown." sqref="I68">
      <formula1>"Complete,Not complete"</formula1>
    </dataValidation>
    <dataValidation operator="greaterThanOrEqual" showInputMessage="1" showErrorMessage="1" errorTitle="Error" error="Please enter the firms name in full" promptTitle="Firm Name" prompt="Please input the name of the firm in full." sqref="H12"/>
    <dataValidation operator="greaterThanOrEqual" showInputMessage="1" showErrorMessage="1" errorTitle="Error" error="Please enter a valid date in the format DD/MM/YYYY" promptTitle="Business in the regulated sector" prompt="Please indicate the business activities undertaken by the firm which require registration under the Designated Business (Registration and Oversight) Act 2015." sqref="I32"/>
    <dataValidation type="whole" operator="greaterThanOrEqual" showErrorMessage="1" errorTitle="Error" error="This must be a whole number.  Each person counts as one." promptTitle="Firm Name" prompt="Please enter the date of submission of this return to the Authority in the format DD/MM/YYYY" sqref="Q36:Q37">
      <formula1>0</formula1>
    </dataValidation>
  </dataValidations>
  <hyperlinks>
    <hyperlink ref="W10" location="'Company information'!A1" display="ñ Top"/>
    <hyperlink ref="W28" location="'Company information'!A1" display="ñ Top"/>
    <hyperlink ref="W53" location="'Company information'!A1" display="ñ Top"/>
    <hyperlink ref="W66" location="'Company information'!A1" display="ñ Top"/>
    <hyperlink ref="K69" location="CONTROL" display="CONTROL"/>
    <hyperlink ref="X66" location="CONTROL" display="CONTROL"/>
    <hyperlink ref="X53" location="CONTROL" display="CONTROL"/>
    <hyperlink ref="X28" location="CONTROL" display="CONTROL"/>
    <hyperlink ref="X10" location="CONTROL" display="CONTROL"/>
    <hyperlink ref="X5" location="CONTROL" display="CONTROL"/>
  </hyperlinks>
  <printOptions horizontalCentered="1" verticalCentered="1"/>
  <pageMargins left="0.70866141732283472" right="0.70866141732283472" top="0.74803149606299213" bottom="0.74803149606299213" header="0.31496062992125984" footer="0.31496062992125984"/>
  <pageSetup scale="54"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6"/>
  <sheetViews>
    <sheetView showGridLines="0" zoomScaleNormal="100" zoomScaleSheetLayoutView="90" workbookViewId="0">
      <selection activeCell="G116" sqref="G116"/>
    </sheetView>
  </sheetViews>
  <sheetFormatPr defaultColWidth="9" defaultRowHeight="12.75" x14ac:dyDescent="0.25"/>
  <cols>
    <col min="1" max="1" width="1.25" style="164" customWidth="1"/>
    <col min="2" max="2" width="2.125" style="164" customWidth="1"/>
    <col min="3" max="8" width="11.625" style="164" customWidth="1"/>
    <col min="9" max="9" width="2" style="164" customWidth="1"/>
    <col min="10" max="10" width="13" style="164" customWidth="1"/>
    <col min="11" max="11" width="1.5" style="164" customWidth="1"/>
    <col min="12" max="12" width="11.625" style="164" customWidth="1"/>
    <col min="13" max="13" width="1.5" style="164" customWidth="1"/>
    <col min="14" max="14" width="11.625" style="164" customWidth="1"/>
    <col min="15" max="15" width="1.75" style="164" customWidth="1"/>
    <col min="16" max="16" width="11.75" style="164" customWidth="1"/>
    <col min="17" max="17" width="1.875" style="164" customWidth="1"/>
    <col min="18" max="18" width="11.875" style="164" customWidth="1"/>
    <col min="19" max="19" width="1.5" style="164" customWidth="1"/>
    <col min="20" max="20" width="11.875" style="247" customWidth="1"/>
    <col min="21" max="21" width="1.5" style="247" customWidth="1"/>
    <col min="22" max="22" width="11.875" style="248" customWidth="1"/>
    <col min="23" max="23" width="12.125" style="248" customWidth="1"/>
    <col min="24" max="24" width="15.25" style="248" customWidth="1"/>
    <col min="25" max="25" width="1.375" style="248" customWidth="1"/>
    <col min="26" max="26" width="10" style="248" customWidth="1"/>
    <col min="27" max="27" width="1.375" style="248" customWidth="1"/>
    <col min="28" max="28" width="1.25" style="164" customWidth="1"/>
    <col min="29" max="29" width="2.375" style="164" customWidth="1"/>
    <col min="30" max="30" width="7.125" style="164" customWidth="1"/>
    <col min="31" max="16384" width="9" style="164"/>
  </cols>
  <sheetData>
    <row r="1" spans="1:31" ht="15.75" x14ac:dyDescent="0.25">
      <c r="A1" s="158" t="str">
        <f ca="1">RIGHT(CELL("filename",$A$1),LEN(CELL("filename",$A$1))-FIND("]",CELL("filename",$A$1)))</f>
        <v>Simplified entry form</v>
      </c>
      <c r="B1" s="159"/>
      <c r="C1" s="159"/>
      <c r="D1" s="159"/>
      <c r="E1" s="159"/>
      <c r="F1" s="159"/>
      <c r="G1" s="159"/>
      <c r="H1" s="159"/>
      <c r="I1" s="159"/>
      <c r="J1" s="159"/>
      <c r="K1" s="159"/>
      <c r="L1" s="159"/>
      <c r="M1" s="159"/>
      <c r="N1" s="159"/>
      <c r="O1" s="160"/>
      <c r="P1" s="159"/>
      <c r="Q1" s="159"/>
      <c r="R1" s="159"/>
      <c r="S1" s="159"/>
      <c r="T1" s="160"/>
      <c r="U1" s="160"/>
      <c r="V1" s="161"/>
      <c r="W1" s="161"/>
      <c r="X1" s="161"/>
      <c r="Y1" s="161"/>
      <c r="Z1" s="162" t="str">
        <f ca="1">A1</f>
        <v>Simplified entry form</v>
      </c>
      <c r="AA1" s="161"/>
      <c r="AB1" s="163"/>
    </row>
    <row r="2" spans="1:31" ht="16.5" thickBot="1" x14ac:dyDescent="0.3">
      <c r="A2" s="165">
        <f>Firm_Name</f>
        <v>0</v>
      </c>
      <c r="B2" s="166"/>
      <c r="C2" s="166"/>
      <c r="D2" s="166"/>
      <c r="E2" s="167"/>
      <c r="F2" s="166"/>
      <c r="G2" s="166"/>
      <c r="H2" s="166"/>
      <c r="I2" s="166"/>
      <c r="J2" s="166"/>
      <c r="K2" s="168"/>
      <c r="L2" s="168"/>
      <c r="M2" s="168"/>
      <c r="N2" s="168"/>
      <c r="O2" s="168"/>
      <c r="P2" s="168"/>
      <c r="Q2" s="168"/>
      <c r="R2" s="168"/>
      <c r="S2" s="461" t="str">
        <f>"AML/CFT Statistical Return in respect of the year ended "&amp;TEXT(Reporting_Period_End_Date,"DD-MMM-YYYY")</f>
        <v>AML/CFT Statistical Return in respect of the year ended 00-Jan-1900</v>
      </c>
      <c r="T2" s="461"/>
      <c r="U2" s="461"/>
      <c r="V2" s="461"/>
      <c r="W2" s="461"/>
      <c r="X2" s="461"/>
      <c r="Y2" s="461"/>
      <c r="Z2" s="461"/>
      <c r="AA2" s="461"/>
      <c r="AB2" s="169"/>
    </row>
    <row r="3" spans="1:31" ht="15" customHeight="1" thickBot="1" x14ac:dyDescent="0.3">
      <c r="A3" s="170"/>
      <c r="B3" s="171"/>
      <c r="C3" s="171"/>
      <c r="D3" s="171"/>
      <c r="E3" s="171"/>
      <c r="F3" s="171"/>
      <c r="G3" s="171"/>
      <c r="H3" s="171"/>
      <c r="I3" s="171"/>
      <c r="J3" s="171"/>
      <c r="K3" s="171"/>
      <c r="L3" s="171"/>
      <c r="M3" s="171"/>
      <c r="N3" s="171"/>
      <c r="O3" s="171"/>
      <c r="P3" s="171"/>
      <c r="Q3" s="171"/>
      <c r="R3" s="171"/>
      <c r="S3" s="171"/>
      <c r="T3" s="172"/>
      <c r="U3" s="172"/>
      <c r="V3" s="173"/>
      <c r="W3" s="173"/>
      <c r="X3" s="173"/>
      <c r="Y3" s="174"/>
      <c r="Z3" s="173"/>
      <c r="AA3" s="173"/>
      <c r="AB3" s="175"/>
    </row>
    <row r="4" spans="1:31" ht="15" customHeight="1" x14ac:dyDescent="0.25">
      <c r="A4" s="176"/>
      <c r="B4" s="177"/>
      <c r="C4" s="177"/>
      <c r="D4" s="177"/>
      <c r="E4" s="177"/>
      <c r="F4" s="177"/>
      <c r="G4" s="177"/>
      <c r="H4" s="177"/>
      <c r="I4" s="177"/>
      <c r="J4" s="177"/>
      <c r="K4" s="177"/>
      <c r="L4" s="177"/>
      <c r="M4" s="177"/>
      <c r="N4" s="177"/>
      <c r="O4" s="177"/>
      <c r="P4" s="177"/>
      <c r="Q4" s="177"/>
      <c r="R4" s="177"/>
      <c r="S4" s="177"/>
      <c r="T4" s="178"/>
      <c r="U4" s="178"/>
      <c r="V4" s="179"/>
      <c r="W4" s="179"/>
      <c r="X4" s="179"/>
      <c r="Y4" s="179"/>
      <c r="Z4" s="180" t="str">
        <f>IF('Control Sheet'!N43="NO","N/A",IF(AND(J112="Complete",L112=""),"Complete","Incomplete"))</f>
        <v>Incomplete</v>
      </c>
      <c r="AA4" s="179"/>
      <c r="AB4" s="181"/>
      <c r="AE4" s="30" t="s">
        <v>974</v>
      </c>
    </row>
    <row r="5" spans="1:31" ht="15" customHeight="1" x14ac:dyDescent="0.55000000000000004">
      <c r="A5" s="176"/>
      <c r="B5" s="177"/>
      <c r="C5" s="177"/>
      <c r="D5" s="177"/>
      <c r="E5" s="177"/>
      <c r="F5" s="463" t="s">
        <v>968</v>
      </c>
      <c r="G5" s="463"/>
      <c r="H5" s="463"/>
      <c r="I5" s="463"/>
      <c r="J5" s="463"/>
      <c r="K5" s="182"/>
      <c r="L5" s="182"/>
      <c r="M5" s="182"/>
      <c r="N5" s="182"/>
      <c r="O5" s="182"/>
      <c r="P5" s="182"/>
      <c r="Q5" s="183"/>
      <c r="R5" s="184"/>
      <c r="S5" s="184"/>
      <c r="T5" s="184"/>
      <c r="U5" s="184"/>
      <c r="V5" s="464" t="s">
        <v>969</v>
      </c>
      <c r="W5" s="464"/>
      <c r="X5" s="464"/>
      <c r="Y5" s="464"/>
      <c r="Z5" s="464"/>
      <c r="AA5" s="179"/>
      <c r="AB5" s="181"/>
    </row>
    <row r="6" spans="1:31" ht="15" customHeight="1" x14ac:dyDescent="0.55000000000000004">
      <c r="A6" s="176"/>
      <c r="B6" s="177"/>
      <c r="C6" s="177"/>
      <c r="D6" s="177"/>
      <c r="E6" s="177"/>
      <c r="F6" s="463"/>
      <c r="G6" s="463"/>
      <c r="H6" s="463"/>
      <c r="I6" s="463"/>
      <c r="J6" s="463"/>
      <c r="K6" s="182"/>
      <c r="L6" s="182"/>
      <c r="M6" s="182"/>
      <c r="N6" s="182"/>
      <c r="O6" s="182"/>
      <c r="P6" s="182"/>
      <c r="Q6" s="183"/>
      <c r="R6" s="184"/>
      <c r="S6" s="184"/>
      <c r="T6" s="184"/>
      <c r="U6" s="184"/>
      <c r="V6" s="464"/>
      <c r="W6" s="464"/>
      <c r="X6" s="464"/>
      <c r="Y6" s="464"/>
      <c r="Z6" s="464"/>
      <c r="AA6" s="179"/>
      <c r="AB6" s="181"/>
    </row>
    <row r="7" spans="1:31" ht="15" customHeight="1" x14ac:dyDescent="0.25">
      <c r="A7" s="176"/>
      <c r="B7" s="177"/>
      <c r="C7" s="177"/>
      <c r="D7" s="177"/>
      <c r="E7" s="177"/>
      <c r="F7" s="177"/>
      <c r="G7" s="177"/>
      <c r="H7" s="177"/>
      <c r="I7" s="177"/>
      <c r="J7" s="177"/>
      <c r="K7" s="177"/>
      <c r="L7" s="177"/>
      <c r="M7" s="177"/>
      <c r="N7" s="177"/>
      <c r="O7" s="177"/>
      <c r="P7" s="177"/>
      <c r="Q7" s="177"/>
      <c r="R7" s="177"/>
      <c r="S7" s="177"/>
      <c r="T7" s="178"/>
      <c r="U7" s="178"/>
      <c r="V7" s="179"/>
      <c r="W7" s="179"/>
      <c r="X7" s="179"/>
      <c r="Y7" s="179"/>
      <c r="Z7" s="179"/>
      <c r="AA7" s="179"/>
      <c r="AB7" s="181"/>
    </row>
    <row r="8" spans="1:31" ht="15" customHeight="1" x14ac:dyDescent="0.25">
      <c r="A8" s="176"/>
      <c r="B8" s="177"/>
      <c r="C8" s="177"/>
      <c r="D8" s="177"/>
      <c r="E8" s="177"/>
      <c r="F8" s="177"/>
      <c r="G8" s="177"/>
      <c r="H8" s="177"/>
      <c r="I8" s="177"/>
      <c r="J8" s="177"/>
      <c r="K8" s="177"/>
      <c r="L8" s="177"/>
      <c r="M8" s="177"/>
      <c r="N8" s="177"/>
      <c r="O8" s="177"/>
      <c r="P8" s="177"/>
      <c r="Q8" s="177"/>
      <c r="R8" s="177"/>
      <c r="S8" s="177"/>
      <c r="T8" s="178"/>
      <c r="U8" s="178"/>
      <c r="V8" s="179"/>
      <c r="W8" s="179"/>
      <c r="X8" s="179"/>
      <c r="Y8" s="179"/>
      <c r="Z8" s="179"/>
      <c r="AA8" s="179"/>
      <c r="AB8" s="181"/>
    </row>
    <row r="9" spans="1:31" ht="15" customHeight="1" thickBot="1" x14ac:dyDescent="0.3">
      <c r="A9" s="176"/>
      <c r="B9" s="177"/>
      <c r="C9" s="177"/>
      <c r="D9" s="177"/>
      <c r="E9" s="177"/>
      <c r="F9" s="177"/>
      <c r="G9" s="185"/>
      <c r="H9" s="186"/>
      <c r="I9" s="186"/>
      <c r="J9" s="186"/>
      <c r="K9" s="186"/>
      <c r="L9" s="186"/>
      <c r="M9" s="186"/>
      <c r="N9" s="186"/>
      <c r="O9" s="177"/>
      <c r="P9" s="177"/>
      <c r="Q9" s="177"/>
      <c r="R9" s="177"/>
      <c r="S9" s="177"/>
      <c r="T9" s="187"/>
      <c r="U9" s="178"/>
      <c r="V9" s="179"/>
      <c r="W9" s="179"/>
      <c r="X9" s="179"/>
      <c r="Y9" s="179"/>
      <c r="Z9" s="179"/>
      <c r="AA9" s="179"/>
      <c r="AB9" s="181"/>
    </row>
    <row r="10" spans="1:31" ht="15" customHeight="1" thickBot="1" x14ac:dyDescent="0.25">
      <c r="A10" s="176"/>
      <c r="B10" s="188"/>
      <c r="C10" s="189" t="s">
        <v>976</v>
      </c>
      <c r="D10" s="190"/>
      <c r="E10" s="190"/>
      <c r="F10" s="190"/>
      <c r="G10" s="190"/>
      <c r="H10" s="190"/>
      <c r="I10" s="190"/>
      <c r="J10" s="190"/>
      <c r="K10" s="190"/>
      <c r="L10" s="190"/>
      <c r="M10" s="190"/>
      <c r="N10" s="190"/>
      <c r="O10" s="191"/>
      <c r="P10" s="190"/>
      <c r="Q10" s="192"/>
      <c r="R10" s="193"/>
      <c r="S10" s="190"/>
      <c r="T10" s="190"/>
      <c r="U10" s="190"/>
      <c r="V10" s="191"/>
      <c r="W10" s="190"/>
      <c r="X10" s="190"/>
      <c r="Y10" s="190"/>
      <c r="Z10" s="60" t="str">
        <f>"The information requested in this question is a snapshot position as at "&amp;TEXT(Reporting_Period_End_Date,"DD-MMM-YYYY")</f>
        <v>The information requested in this question is a snapshot position as at 00-Jan-1900</v>
      </c>
      <c r="AA10" s="194"/>
      <c r="AB10" s="181"/>
      <c r="AD10" s="37" t="s">
        <v>973</v>
      </c>
      <c r="AE10" s="30" t="s">
        <v>974</v>
      </c>
    </row>
    <row r="11" spans="1:31" ht="15" customHeight="1" x14ac:dyDescent="0.25">
      <c r="A11" s="176"/>
      <c r="B11" s="195"/>
      <c r="C11" s="196"/>
      <c r="D11" s="197"/>
      <c r="E11" s="197"/>
      <c r="F11" s="197"/>
      <c r="G11" s="197"/>
      <c r="H11" s="197"/>
      <c r="I11" s="197"/>
      <c r="J11" s="197"/>
      <c r="K11" s="197"/>
      <c r="L11" s="197"/>
      <c r="M11" s="197"/>
      <c r="N11" s="197"/>
      <c r="O11" s="198"/>
      <c r="P11" s="197"/>
      <c r="Q11" s="197"/>
      <c r="R11" s="197"/>
      <c r="S11" s="197"/>
      <c r="T11" s="197"/>
      <c r="U11" s="197"/>
      <c r="V11" s="197"/>
      <c r="W11" s="197"/>
      <c r="X11" s="197"/>
      <c r="Y11" s="197"/>
      <c r="Z11" s="197"/>
      <c r="AA11" s="199"/>
      <c r="AB11" s="181"/>
    </row>
    <row r="12" spans="1:31" ht="15" customHeight="1" x14ac:dyDescent="0.25">
      <c r="A12" s="176"/>
      <c r="B12" s="200"/>
      <c r="C12" s="462" t="str">
        <f>"a) Please provide the following information in respect of employees, officers, principals, workers and contractors of the firm (know collectively, within this form, as 'the firm's personnel') as at "&amp;TEXT(Reporting_Period_End_Date,"DD-MMM-YYYY")</f>
        <v>a) Please provide the following information in respect of employees, officers, principals, workers and contractors of the firm (know collectively, within this form, as 'the firm's personnel') as at 00-Jan-1900</v>
      </c>
      <c r="D12" s="462"/>
      <c r="E12" s="462"/>
      <c r="F12" s="462"/>
      <c r="G12" s="462"/>
      <c r="H12" s="201"/>
      <c r="I12" s="77"/>
      <c r="J12" s="77"/>
      <c r="K12" s="77"/>
      <c r="L12" s="77"/>
      <c r="M12" s="77"/>
      <c r="N12" s="77"/>
      <c r="O12" s="77"/>
      <c r="P12" s="77"/>
      <c r="Q12" s="77"/>
      <c r="R12" s="77"/>
      <c r="S12" s="77"/>
      <c r="T12" s="77"/>
      <c r="U12" s="77"/>
      <c r="V12" s="77"/>
      <c r="W12" s="77"/>
      <c r="X12" s="77"/>
      <c r="Y12" s="77"/>
      <c r="Z12" s="47" t="str">
        <f>IF(AND(Z19="Complete",Z21="Complete"),"Complete","Incomplete")</f>
        <v>Incomplete</v>
      </c>
      <c r="AA12" s="202"/>
      <c r="AB12" s="181"/>
    </row>
    <row r="13" spans="1:31" ht="15" customHeight="1" x14ac:dyDescent="0.25">
      <c r="A13" s="176"/>
      <c r="B13" s="200"/>
      <c r="C13" s="462"/>
      <c r="D13" s="462"/>
      <c r="E13" s="462"/>
      <c r="F13" s="462"/>
      <c r="G13" s="462"/>
      <c r="H13" s="77"/>
      <c r="I13" s="77"/>
      <c r="J13" s="77"/>
      <c r="K13" s="77"/>
      <c r="L13" s="77"/>
      <c r="M13" s="77"/>
      <c r="N13" s="77"/>
      <c r="O13" s="77"/>
      <c r="P13" s="77"/>
      <c r="Q13" s="77"/>
      <c r="R13" s="77"/>
      <c r="S13" s="77"/>
      <c r="T13" s="77"/>
      <c r="U13" s="77"/>
      <c r="V13" s="77"/>
      <c r="W13" s="77"/>
      <c r="X13" s="77"/>
      <c r="Y13" s="77"/>
      <c r="Z13" s="77"/>
      <c r="AA13" s="202"/>
      <c r="AB13" s="181"/>
    </row>
    <row r="14" spans="1:31" ht="30" customHeight="1" x14ac:dyDescent="0.25">
      <c r="A14" s="176"/>
      <c r="B14" s="200"/>
      <c r="C14" s="462"/>
      <c r="D14" s="462"/>
      <c r="E14" s="462"/>
      <c r="F14" s="462"/>
      <c r="G14" s="462"/>
      <c r="H14" s="77"/>
      <c r="I14" s="77"/>
      <c r="J14" s="203" t="s">
        <v>10</v>
      </c>
      <c r="K14" s="77"/>
      <c r="L14" s="77"/>
      <c r="M14" s="77"/>
      <c r="N14" s="77"/>
      <c r="O14" s="77"/>
      <c r="P14" s="77"/>
      <c r="Q14" s="77"/>
      <c r="R14" s="77"/>
      <c r="S14" s="77"/>
      <c r="T14" s="77"/>
      <c r="U14" s="77"/>
      <c r="V14" s="77"/>
      <c r="W14" s="77"/>
      <c r="X14" s="47"/>
      <c r="Y14" s="47"/>
      <c r="Z14" s="77"/>
      <c r="AA14" s="202"/>
      <c r="AB14" s="181"/>
    </row>
    <row r="15" spans="1:31" ht="15" customHeight="1" x14ac:dyDescent="0.25">
      <c r="A15" s="176"/>
      <c r="B15" s="200"/>
      <c r="C15" s="204"/>
      <c r="D15" s="77"/>
      <c r="E15" s="77"/>
      <c r="F15" s="201"/>
      <c r="G15" s="201"/>
      <c r="H15" s="77"/>
      <c r="I15" s="77"/>
      <c r="J15" s="205" t="s">
        <v>828</v>
      </c>
      <c r="K15" s="77"/>
      <c r="L15" s="77"/>
      <c r="M15" s="77"/>
      <c r="N15" s="77"/>
      <c r="O15" s="77"/>
      <c r="P15" s="77"/>
      <c r="Q15" s="77"/>
      <c r="R15" s="77"/>
      <c r="S15" s="77"/>
      <c r="T15" s="77"/>
      <c r="U15" s="77"/>
      <c r="V15" s="77"/>
      <c r="W15" s="77"/>
      <c r="X15" s="47"/>
      <c r="Y15" s="47"/>
      <c r="Z15" s="77"/>
      <c r="AA15" s="202"/>
      <c r="AB15" s="181"/>
    </row>
    <row r="16" spans="1:31" ht="6" customHeight="1" x14ac:dyDescent="0.25">
      <c r="A16" s="176"/>
      <c r="B16" s="200"/>
      <c r="C16" s="204"/>
      <c r="D16" s="77"/>
      <c r="E16" s="77"/>
      <c r="F16" s="201"/>
      <c r="G16" s="201"/>
      <c r="H16" s="77"/>
      <c r="I16" s="77"/>
      <c r="J16" s="77"/>
      <c r="K16" s="77"/>
      <c r="L16" s="77"/>
      <c r="M16" s="77"/>
      <c r="N16" s="77"/>
      <c r="O16" s="77"/>
      <c r="P16" s="77"/>
      <c r="Q16" s="77"/>
      <c r="R16" s="77"/>
      <c r="S16" s="77"/>
      <c r="T16" s="77"/>
      <c r="U16" s="77"/>
      <c r="V16" s="77"/>
      <c r="W16" s="77"/>
      <c r="X16" s="47"/>
      <c r="Y16" s="47"/>
      <c r="Z16" s="77"/>
      <c r="AA16" s="202"/>
      <c r="AB16" s="181"/>
    </row>
    <row r="17" spans="1:28" ht="15" customHeight="1" x14ac:dyDescent="0.25">
      <c r="A17" s="176"/>
      <c r="B17" s="200"/>
      <c r="C17" s="113"/>
      <c r="D17" s="77"/>
      <c r="E17" s="77"/>
      <c r="F17" s="201"/>
      <c r="G17" s="201"/>
      <c r="H17" s="77"/>
      <c r="I17" s="77"/>
      <c r="J17" s="77"/>
      <c r="K17" s="77"/>
      <c r="L17" s="77"/>
      <c r="M17" s="77"/>
      <c r="N17" s="77"/>
      <c r="O17" s="77"/>
      <c r="P17" s="77"/>
      <c r="Q17" s="77"/>
      <c r="R17" s="77"/>
      <c r="S17" s="77"/>
      <c r="T17" s="77"/>
      <c r="U17" s="77"/>
      <c r="V17" s="77"/>
      <c r="W17" s="77"/>
      <c r="X17" s="47"/>
      <c r="Y17" s="47"/>
      <c r="Z17" s="77"/>
      <c r="AA17" s="202"/>
      <c r="AB17" s="181"/>
    </row>
    <row r="18" spans="1:28" ht="6.75" customHeight="1" x14ac:dyDescent="0.25">
      <c r="A18" s="176"/>
      <c r="B18" s="200"/>
      <c r="C18" s="113"/>
      <c r="D18" s="77"/>
      <c r="E18" s="77"/>
      <c r="F18" s="201"/>
      <c r="G18" s="201"/>
      <c r="H18" s="77"/>
      <c r="I18" s="77"/>
      <c r="J18" s="77"/>
      <c r="K18" s="77"/>
      <c r="L18" s="77"/>
      <c r="M18" s="77"/>
      <c r="N18" s="77"/>
      <c r="O18" s="77"/>
      <c r="P18" s="77"/>
      <c r="Q18" s="77"/>
      <c r="R18" s="77"/>
      <c r="S18" s="77"/>
      <c r="T18" s="77"/>
      <c r="U18" s="77"/>
      <c r="V18" s="77"/>
      <c r="W18" s="77"/>
      <c r="X18" s="47"/>
      <c r="Y18" s="47"/>
      <c r="Z18" s="77"/>
      <c r="AA18" s="202"/>
      <c r="AB18" s="181"/>
    </row>
    <row r="19" spans="1:28" ht="15" customHeight="1" x14ac:dyDescent="0.25">
      <c r="A19" s="176"/>
      <c r="B19" s="200"/>
      <c r="C19" s="77" t="s">
        <v>962</v>
      </c>
      <c r="D19" s="77"/>
      <c r="E19" s="77"/>
      <c r="F19" s="201"/>
      <c r="G19" s="201"/>
      <c r="H19" s="77"/>
      <c r="I19" s="207"/>
      <c r="J19" s="69"/>
      <c r="K19" s="77"/>
      <c r="L19" s="77"/>
      <c r="M19" s="77"/>
      <c r="N19" s="77"/>
      <c r="O19" s="77"/>
      <c r="P19" s="77"/>
      <c r="Q19" s="77"/>
      <c r="R19" s="77"/>
      <c r="S19" s="77"/>
      <c r="T19" s="77"/>
      <c r="U19" s="77"/>
      <c r="V19" s="77"/>
      <c r="W19" s="77"/>
      <c r="X19" s="47"/>
      <c r="Y19" s="47"/>
      <c r="Z19" s="47" t="str">
        <f>IF(J19="","Incomplete","Complete")</f>
        <v>Incomplete</v>
      </c>
      <c r="AA19" s="202"/>
      <c r="AB19" s="181"/>
    </row>
    <row r="20" spans="1:28" ht="15" customHeight="1" x14ac:dyDescent="0.25">
      <c r="A20" s="176"/>
      <c r="B20" s="200"/>
      <c r="C20" s="77"/>
      <c r="D20" s="77"/>
      <c r="E20" s="77"/>
      <c r="F20" s="201"/>
      <c r="G20" s="201"/>
      <c r="H20" s="77"/>
      <c r="I20" s="77"/>
      <c r="J20" s="77"/>
      <c r="K20" s="77"/>
      <c r="L20" s="77"/>
      <c r="M20" s="77"/>
      <c r="N20" s="77"/>
      <c r="O20" s="77"/>
      <c r="P20" s="77"/>
      <c r="Q20" s="77"/>
      <c r="R20" s="77"/>
      <c r="S20" s="77"/>
      <c r="T20" s="77"/>
      <c r="U20" s="77"/>
      <c r="V20" s="77"/>
      <c r="W20" s="77"/>
      <c r="X20" s="47"/>
      <c r="Y20" s="47"/>
      <c r="Z20" s="77"/>
      <c r="AA20" s="202"/>
      <c r="AB20" s="181"/>
    </row>
    <row r="21" spans="1:28" ht="15" customHeight="1" x14ac:dyDescent="0.25">
      <c r="A21" s="176"/>
      <c r="B21" s="200"/>
      <c r="C21" s="77" t="s">
        <v>963</v>
      </c>
      <c r="D21" s="77"/>
      <c r="E21" s="77"/>
      <c r="F21" s="201"/>
      <c r="G21" s="201"/>
      <c r="H21" s="77"/>
      <c r="I21" s="77"/>
      <c r="J21" s="69"/>
      <c r="K21" s="77"/>
      <c r="L21" s="77"/>
      <c r="M21" s="77"/>
      <c r="N21" s="77"/>
      <c r="O21" s="77"/>
      <c r="P21" s="77"/>
      <c r="Q21" s="77"/>
      <c r="R21" s="77"/>
      <c r="S21" s="77"/>
      <c r="T21" s="77"/>
      <c r="U21" s="77"/>
      <c r="V21" s="77"/>
      <c r="W21" s="77"/>
      <c r="X21" s="47"/>
      <c r="Y21" s="47"/>
      <c r="Z21" s="47" t="str">
        <f>IF(J21="","Incomplete","Complete")</f>
        <v>Incomplete</v>
      </c>
      <c r="AA21" s="202"/>
      <c r="AB21" s="181"/>
    </row>
    <row r="22" spans="1:28" ht="15" customHeight="1" x14ac:dyDescent="0.25">
      <c r="A22" s="176"/>
      <c r="B22" s="200"/>
      <c r="C22" s="113"/>
      <c r="D22" s="77"/>
      <c r="E22" s="77"/>
      <c r="F22" s="201"/>
      <c r="G22" s="201"/>
      <c r="H22" s="77"/>
      <c r="I22" s="77"/>
      <c r="J22" s="77"/>
      <c r="K22" s="77"/>
      <c r="L22" s="77"/>
      <c r="M22" s="77"/>
      <c r="N22" s="77"/>
      <c r="O22" s="77"/>
      <c r="P22" s="77"/>
      <c r="Q22" s="77"/>
      <c r="R22" s="77"/>
      <c r="S22" s="77"/>
      <c r="T22" s="77"/>
      <c r="U22" s="77"/>
      <c r="V22" s="77"/>
      <c r="W22" s="77"/>
      <c r="X22" s="47"/>
      <c r="Y22" s="47"/>
      <c r="Z22" s="77"/>
      <c r="AA22" s="202"/>
      <c r="AB22" s="181"/>
    </row>
    <row r="23" spans="1:28" ht="15" customHeight="1" x14ac:dyDescent="0.25">
      <c r="A23" s="176"/>
      <c r="B23" s="200"/>
      <c r="C23" s="113"/>
      <c r="D23" s="77"/>
      <c r="E23" s="77"/>
      <c r="F23" s="201"/>
      <c r="G23" s="201"/>
      <c r="H23" s="77"/>
      <c r="I23" s="77"/>
      <c r="J23" s="208">
        <f>SUM(J19:J22)</f>
        <v>0</v>
      </c>
      <c r="K23" s="77"/>
      <c r="L23" s="77"/>
      <c r="M23" s="77"/>
      <c r="N23" s="77"/>
      <c r="O23" s="77"/>
      <c r="P23" s="77"/>
      <c r="Q23" s="77"/>
      <c r="R23" s="77"/>
      <c r="S23" s="77"/>
      <c r="T23" s="77"/>
      <c r="U23" s="77"/>
      <c r="V23" s="77"/>
      <c r="W23" s="77"/>
      <c r="X23" s="47"/>
      <c r="Y23" s="47"/>
      <c r="Z23" s="77"/>
      <c r="AA23" s="202"/>
      <c r="AB23" s="181"/>
    </row>
    <row r="24" spans="1:28" ht="15" customHeight="1" x14ac:dyDescent="0.25">
      <c r="A24" s="176"/>
      <c r="B24" s="200"/>
      <c r="C24" s="113"/>
      <c r="D24" s="77"/>
      <c r="E24" s="77"/>
      <c r="F24" s="201"/>
      <c r="G24" s="201"/>
      <c r="H24" s="77"/>
      <c r="I24" s="77"/>
      <c r="J24" s="77"/>
      <c r="K24" s="77"/>
      <c r="L24" s="77"/>
      <c r="M24" s="77"/>
      <c r="N24" s="77"/>
      <c r="O24" s="77"/>
      <c r="P24" s="77"/>
      <c r="Q24" s="77"/>
      <c r="R24" s="77"/>
      <c r="S24" s="77"/>
      <c r="T24" s="77"/>
      <c r="U24" s="77"/>
      <c r="V24" s="77"/>
      <c r="W24" s="77"/>
      <c r="X24" s="47"/>
      <c r="Y24" s="47"/>
      <c r="Z24" s="77"/>
      <c r="AA24" s="202"/>
      <c r="AB24" s="181"/>
    </row>
    <row r="25" spans="1:28" ht="15" customHeight="1" x14ac:dyDescent="0.25">
      <c r="A25" s="176"/>
      <c r="B25" s="200"/>
      <c r="C25" s="113"/>
      <c r="D25" s="77"/>
      <c r="E25" s="77"/>
      <c r="F25" s="201"/>
      <c r="G25" s="201"/>
      <c r="H25" s="77"/>
      <c r="I25" s="77"/>
      <c r="J25" s="77"/>
      <c r="K25" s="77"/>
      <c r="L25" s="77"/>
      <c r="M25" s="77"/>
      <c r="N25" s="77"/>
      <c r="O25" s="77"/>
      <c r="P25" s="77"/>
      <c r="Q25" s="77"/>
      <c r="R25" s="77"/>
      <c r="S25" s="77"/>
      <c r="T25" s="77"/>
      <c r="U25" s="77"/>
      <c r="V25" s="77"/>
      <c r="W25" s="77"/>
      <c r="X25" s="47"/>
      <c r="Y25" s="47"/>
      <c r="Z25" s="77"/>
      <c r="AA25" s="202"/>
      <c r="AB25" s="181"/>
    </row>
    <row r="26" spans="1:28" ht="15" customHeight="1" x14ac:dyDescent="0.25">
      <c r="A26" s="176"/>
      <c r="B26" s="200"/>
      <c r="C26" s="462" t="s">
        <v>972</v>
      </c>
      <c r="D26" s="462"/>
      <c r="E26" s="462"/>
      <c r="F26" s="462"/>
      <c r="G26" s="462"/>
      <c r="H26" s="462"/>
      <c r="I26" s="77"/>
      <c r="J26" s="69"/>
      <c r="K26" s="77"/>
      <c r="L26" s="77"/>
      <c r="M26" s="77"/>
      <c r="N26" s="77"/>
      <c r="O26" s="77"/>
      <c r="P26" s="77"/>
      <c r="Q26" s="77"/>
      <c r="R26" s="77"/>
      <c r="S26" s="77"/>
      <c r="T26" s="77"/>
      <c r="U26" s="77"/>
      <c r="V26" s="77"/>
      <c r="W26" s="77"/>
      <c r="X26" s="47"/>
      <c r="Y26" s="47"/>
      <c r="Z26" s="47" t="str">
        <f>IF(J26="","Incomplete","Complete")</f>
        <v>Incomplete</v>
      </c>
      <c r="AA26" s="202"/>
      <c r="AB26" s="181"/>
    </row>
    <row r="27" spans="1:28" ht="15" customHeight="1" x14ac:dyDescent="0.25">
      <c r="A27" s="176"/>
      <c r="B27" s="200"/>
      <c r="C27" s="462"/>
      <c r="D27" s="462"/>
      <c r="E27" s="462"/>
      <c r="F27" s="462"/>
      <c r="G27" s="462"/>
      <c r="H27" s="462"/>
      <c r="I27" s="77"/>
      <c r="J27" s="77"/>
      <c r="K27" s="77"/>
      <c r="L27" s="77"/>
      <c r="M27" s="77"/>
      <c r="N27" s="77"/>
      <c r="O27" s="77"/>
      <c r="P27" s="77"/>
      <c r="Q27" s="77"/>
      <c r="R27" s="77"/>
      <c r="S27" s="77"/>
      <c r="T27" s="77"/>
      <c r="U27" s="77"/>
      <c r="V27" s="77"/>
      <c r="W27" s="77"/>
      <c r="X27" s="47"/>
      <c r="Y27" s="47"/>
      <c r="Z27" s="77"/>
      <c r="AA27" s="202"/>
      <c r="AB27" s="181"/>
    </row>
    <row r="28" spans="1:28" ht="15" customHeight="1" x14ac:dyDescent="0.25">
      <c r="A28" s="176"/>
      <c r="B28" s="200"/>
      <c r="C28" s="209"/>
      <c r="D28" s="209"/>
      <c r="E28" s="209"/>
      <c r="F28" s="209"/>
      <c r="G28" s="209"/>
      <c r="H28" s="209"/>
      <c r="I28" s="77"/>
      <c r="J28" s="77"/>
      <c r="K28" s="77"/>
      <c r="L28" s="77"/>
      <c r="M28" s="77"/>
      <c r="N28" s="77"/>
      <c r="O28" s="77"/>
      <c r="P28" s="77"/>
      <c r="Q28" s="77"/>
      <c r="R28" s="77"/>
      <c r="S28" s="77"/>
      <c r="T28" s="77"/>
      <c r="U28" s="77"/>
      <c r="V28" s="77"/>
      <c r="W28" s="77"/>
      <c r="X28" s="47"/>
      <c r="Y28" s="47"/>
      <c r="Z28" s="77"/>
      <c r="AA28" s="202"/>
      <c r="AB28" s="181"/>
    </row>
    <row r="29" spans="1:28" ht="15" customHeight="1" x14ac:dyDescent="0.25">
      <c r="A29" s="176"/>
      <c r="B29" s="200"/>
      <c r="C29" s="462" t="str">
        <f>"c) How many AML/CFT training places were filled by the firms personnel within the year ended "&amp;TEXT(Reporting_Period_End_Date,"DD-MMM-YYYY")</f>
        <v>c) How many AML/CFT training places were filled by the firms personnel within the year ended 00-Jan-1900</v>
      </c>
      <c r="D29" s="462"/>
      <c r="E29" s="462"/>
      <c r="F29" s="462"/>
      <c r="G29" s="462"/>
      <c r="H29" s="462"/>
      <c r="I29" s="77"/>
      <c r="J29" s="69"/>
      <c r="K29" s="77"/>
      <c r="L29" s="77"/>
      <c r="M29" s="77"/>
      <c r="N29" s="77"/>
      <c r="O29" s="77"/>
      <c r="P29" s="77"/>
      <c r="Q29" s="77"/>
      <c r="R29" s="77"/>
      <c r="S29" s="77"/>
      <c r="T29" s="77"/>
      <c r="U29" s="77"/>
      <c r="V29" s="77"/>
      <c r="W29" s="77"/>
      <c r="X29" s="47"/>
      <c r="Y29" s="47"/>
      <c r="Z29" s="47" t="str">
        <f>IF(J29="","Incomplete","Complete")</f>
        <v>Incomplete</v>
      </c>
      <c r="AA29" s="202"/>
      <c r="AB29" s="181"/>
    </row>
    <row r="30" spans="1:28" ht="15" customHeight="1" x14ac:dyDescent="0.25">
      <c r="A30" s="176"/>
      <c r="B30" s="200"/>
      <c r="C30" s="462"/>
      <c r="D30" s="462"/>
      <c r="E30" s="462"/>
      <c r="F30" s="462"/>
      <c r="G30" s="462"/>
      <c r="H30" s="462"/>
      <c r="I30" s="77"/>
      <c r="J30" s="77"/>
      <c r="K30" s="77"/>
      <c r="L30" s="77"/>
      <c r="M30" s="77"/>
      <c r="N30" s="77"/>
      <c r="O30" s="77"/>
      <c r="P30" s="77"/>
      <c r="Q30" s="77"/>
      <c r="R30" s="77"/>
      <c r="S30" s="77"/>
      <c r="T30" s="77"/>
      <c r="U30" s="77"/>
      <c r="V30" s="77"/>
      <c r="W30" s="77"/>
      <c r="X30" s="47"/>
      <c r="Y30" s="47"/>
      <c r="Z30" s="77"/>
      <c r="AA30" s="202"/>
      <c r="AB30" s="181"/>
    </row>
    <row r="31" spans="1:28" ht="15" customHeight="1" thickBot="1" x14ac:dyDescent="0.3">
      <c r="A31" s="176"/>
      <c r="B31" s="210"/>
      <c r="C31" s="211"/>
      <c r="D31" s="212"/>
      <c r="E31" s="212"/>
      <c r="F31" s="213"/>
      <c r="G31" s="213"/>
      <c r="H31" s="212"/>
      <c r="I31" s="212"/>
      <c r="J31" s="212"/>
      <c r="K31" s="212"/>
      <c r="L31" s="212"/>
      <c r="M31" s="212"/>
      <c r="N31" s="212"/>
      <c r="O31" s="212"/>
      <c r="P31" s="212"/>
      <c r="Q31" s="212"/>
      <c r="R31" s="214"/>
      <c r="S31" s="214"/>
      <c r="T31" s="214"/>
      <c r="U31" s="214"/>
      <c r="V31" s="214"/>
      <c r="W31" s="214"/>
      <c r="X31" s="214"/>
      <c r="Y31" s="214"/>
      <c r="Z31" s="214"/>
      <c r="AA31" s="215"/>
      <c r="AB31" s="181"/>
    </row>
    <row r="32" spans="1:28" ht="15" customHeight="1" thickBot="1" x14ac:dyDescent="0.3">
      <c r="A32" s="176"/>
      <c r="B32" s="216"/>
      <c r="C32" s="216"/>
      <c r="D32" s="216"/>
      <c r="E32" s="216"/>
      <c r="F32" s="216"/>
      <c r="G32" s="185"/>
      <c r="H32" s="186"/>
      <c r="I32" s="186"/>
      <c r="J32" s="186"/>
      <c r="K32" s="186"/>
      <c r="L32" s="186"/>
      <c r="M32" s="186"/>
      <c r="N32" s="186"/>
      <c r="O32" s="186"/>
      <c r="P32" s="186"/>
      <c r="Q32" s="186"/>
      <c r="R32" s="186"/>
      <c r="S32" s="186"/>
      <c r="T32" s="186"/>
      <c r="U32" s="186"/>
      <c r="V32" s="217"/>
      <c r="W32" s="217"/>
      <c r="X32" s="217"/>
      <c r="Y32" s="218"/>
      <c r="Z32" s="179"/>
      <c r="AA32" s="219"/>
      <c r="AB32" s="181"/>
    </row>
    <row r="33" spans="1:31" ht="15" customHeight="1" thickBot="1" x14ac:dyDescent="0.25">
      <c r="A33" s="176"/>
      <c r="B33" s="188"/>
      <c r="C33" s="189" t="s">
        <v>977</v>
      </c>
      <c r="D33" s="190"/>
      <c r="E33" s="190"/>
      <c r="F33" s="190"/>
      <c r="G33" s="190"/>
      <c r="H33" s="190"/>
      <c r="I33" s="190"/>
      <c r="J33" s="190"/>
      <c r="K33" s="190"/>
      <c r="L33" s="190"/>
      <c r="M33" s="190"/>
      <c r="N33" s="190"/>
      <c r="O33" s="191"/>
      <c r="P33" s="190"/>
      <c r="Q33" s="190"/>
      <c r="R33" s="190"/>
      <c r="S33" s="190"/>
      <c r="T33" s="190"/>
      <c r="U33" s="190"/>
      <c r="V33" s="190"/>
      <c r="W33" s="190"/>
      <c r="X33" s="190"/>
      <c r="Y33" s="190"/>
      <c r="Z33" s="60" t="str">
        <f>"The information requested in this question is in respect of transactions within the year ended "&amp;TEXT(Reporting_Period_End_Date,"DD-MMM-YYYY")</f>
        <v>The information requested in this question is in respect of transactions within the year ended 00-Jan-1900</v>
      </c>
      <c r="AA33" s="194"/>
      <c r="AB33" s="181"/>
      <c r="AD33" s="37" t="s">
        <v>973</v>
      </c>
      <c r="AE33" s="30" t="s">
        <v>974</v>
      </c>
    </row>
    <row r="34" spans="1:31" ht="15" customHeight="1" x14ac:dyDescent="0.25">
      <c r="A34" s="176"/>
      <c r="B34" s="195"/>
      <c r="C34" s="196"/>
      <c r="D34" s="197"/>
      <c r="E34" s="197"/>
      <c r="F34" s="197"/>
      <c r="G34" s="197"/>
      <c r="H34" s="197"/>
      <c r="I34" s="197"/>
      <c r="J34" s="197"/>
      <c r="K34" s="197"/>
      <c r="L34" s="197"/>
      <c r="M34" s="197"/>
      <c r="N34" s="197"/>
      <c r="O34" s="198"/>
      <c r="P34" s="220"/>
      <c r="Q34" s="220"/>
      <c r="R34" s="197"/>
      <c r="S34" s="197"/>
      <c r="T34" s="197"/>
      <c r="U34" s="197"/>
      <c r="V34" s="197"/>
      <c r="W34" s="197"/>
      <c r="X34" s="197"/>
      <c r="Y34" s="197"/>
      <c r="Z34" s="197"/>
      <c r="AA34" s="199"/>
      <c r="AB34" s="181"/>
    </row>
    <row r="35" spans="1:31" ht="15" customHeight="1" x14ac:dyDescent="0.25">
      <c r="A35" s="176"/>
      <c r="B35" s="221"/>
      <c r="C35" s="462" t="s">
        <v>872</v>
      </c>
      <c r="D35" s="462"/>
      <c r="E35" s="462"/>
      <c r="F35" s="462"/>
      <c r="G35" s="462"/>
      <c r="H35" s="201"/>
      <c r="I35" s="77"/>
      <c r="J35" s="249"/>
      <c r="K35" s="77"/>
      <c r="L35" s="77"/>
      <c r="M35" s="77"/>
      <c r="N35" s="440" t="s">
        <v>971</v>
      </c>
      <c r="O35" s="440"/>
      <c r="P35" s="440"/>
      <c r="Q35" s="440"/>
      <c r="R35" s="440"/>
      <c r="S35" s="440"/>
      <c r="T35" s="440"/>
      <c r="U35" s="440"/>
      <c r="V35" s="440"/>
      <c r="W35" s="250"/>
      <c r="X35" s="222"/>
      <c r="Y35" s="77"/>
      <c r="Z35" s="47" t="str">
        <f>IF('Firm information'!J35="Yes","N/A",IF(AND(C44="OK",C46="OK",C45="OK",E44="OK",E45="OK"),"Complete","Incomplete"))</f>
        <v>Incomplete</v>
      </c>
      <c r="AA35" s="202"/>
      <c r="AB35" s="181"/>
    </row>
    <row r="36" spans="1:31" ht="15" customHeight="1" x14ac:dyDescent="0.25">
      <c r="A36" s="176"/>
      <c r="B36" s="200"/>
      <c r="C36" s="462"/>
      <c r="D36" s="462"/>
      <c r="E36" s="462"/>
      <c r="F36" s="462"/>
      <c r="G36" s="462"/>
      <c r="H36" s="77"/>
      <c r="I36" s="77"/>
      <c r="J36" s="77"/>
      <c r="K36" s="77"/>
      <c r="L36" s="77"/>
      <c r="M36" s="77"/>
      <c r="N36" s="440"/>
      <c r="O36" s="440"/>
      <c r="P36" s="440"/>
      <c r="Q36" s="440"/>
      <c r="R36" s="440"/>
      <c r="S36" s="440"/>
      <c r="T36" s="440"/>
      <c r="U36" s="440"/>
      <c r="V36" s="440"/>
      <c r="W36" s="77"/>
      <c r="X36" s="77"/>
      <c r="Y36" s="77"/>
      <c r="Z36" s="77"/>
      <c r="AA36" s="202"/>
      <c r="AB36" s="181"/>
    </row>
    <row r="37" spans="1:31" ht="15" customHeight="1" x14ac:dyDescent="0.25">
      <c r="A37" s="176"/>
      <c r="B37" s="221"/>
      <c r="C37" s="204"/>
      <c r="D37" s="77"/>
      <c r="E37" s="77"/>
      <c r="F37" s="201"/>
      <c r="G37" s="201"/>
      <c r="H37" s="77"/>
      <c r="I37" s="77"/>
      <c r="J37" s="77"/>
      <c r="K37" s="77"/>
      <c r="L37" s="77"/>
      <c r="M37" s="77"/>
      <c r="N37" s="223"/>
      <c r="O37" s="223"/>
      <c r="P37" s="223"/>
      <c r="Q37" s="223"/>
      <c r="R37" s="223"/>
      <c r="S37" s="223"/>
      <c r="T37" s="223"/>
      <c r="U37" s="77"/>
      <c r="V37" s="77"/>
      <c r="W37" s="77"/>
      <c r="X37" s="77"/>
      <c r="Y37" s="77"/>
      <c r="Z37" s="77"/>
      <c r="AA37" s="202"/>
      <c r="AB37" s="181"/>
    </row>
    <row r="38" spans="1:31" ht="15" customHeight="1" x14ac:dyDescent="0.25">
      <c r="A38" s="176"/>
      <c r="B38" s="221"/>
      <c r="C38" s="462" t="s">
        <v>873</v>
      </c>
      <c r="D38" s="462"/>
      <c r="E38" s="462"/>
      <c r="F38" s="462"/>
      <c r="G38" s="462"/>
      <c r="H38" s="201"/>
      <c r="I38" s="77"/>
      <c r="J38" s="249"/>
      <c r="K38" s="77"/>
      <c r="L38" s="77"/>
      <c r="M38" s="77"/>
      <c r="N38" s="440" t="s">
        <v>970</v>
      </c>
      <c r="O38" s="440"/>
      <c r="P38" s="440"/>
      <c r="Q38" s="440"/>
      <c r="R38" s="440"/>
      <c r="S38" s="440"/>
      <c r="T38" s="440"/>
      <c r="U38" s="440"/>
      <c r="V38" s="440"/>
      <c r="W38" s="250"/>
      <c r="X38" s="77"/>
      <c r="Y38" s="47"/>
      <c r="Z38" s="47"/>
      <c r="AA38" s="202"/>
      <c r="AB38" s="181"/>
    </row>
    <row r="39" spans="1:31" ht="15" customHeight="1" x14ac:dyDescent="0.25">
      <c r="A39" s="176"/>
      <c r="B39" s="200"/>
      <c r="C39" s="462"/>
      <c r="D39" s="462"/>
      <c r="E39" s="462"/>
      <c r="F39" s="462"/>
      <c r="G39" s="462"/>
      <c r="H39" s="77"/>
      <c r="I39" s="77"/>
      <c r="J39" s="77"/>
      <c r="K39" s="77"/>
      <c r="L39" s="77"/>
      <c r="M39" s="77"/>
      <c r="N39" s="440"/>
      <c r="O39" s="440"/>
      <c r="P39" s="440"/>
      <c r="Q39" s="440"/>
      <c r="R39" s="440"/>
      <c r="S39" s="440"/>
      <c r="T39" s="440"/>
      <c r="U39" s="440"/>
      <c r="V39" s="440"/>
      <c r="W39" s="77"/>
      <c r="X39" s="77"/>
      <c r="Y39" s="47"/>
      <c r="Z39" s="47"/>
      <c r="AA39" s="202"/>
      <c r="AB39" s="181"/>
    </row>
    <row r="40" spans="1:31" ht="15" customHeight="1" x14ac:dyDescent="0.25">
      <c r="A40" s="176"/>
      <c r="B40" s="200"/>
      <c r="C40" s="440"/>
      <c r="D40" s="440"/>
      <c r="E40" s="440"/>
      <c r="F40" s="440"/>
      <c r="G40" s="440"/>
      <c r="H40" s="77"/>
      <c r="I40" s="77"/>
      <c r="J40" s="77"/>
      <c r="K40" s="77"/>
      <c r="L40" s="77"/>
      <c r="M40" s="77"/>
      <c r="N40" s="77"/>
      <c r="O40" s="77"/>
      <c r="P40" s="77"/>
      <c r="Q40" s="77"/>
      <c r="R40" s="77"/>
      <c r="S40" s="77"/>
      <c r="T40" s="77"/>
      <c r="U40" s="77"/>
      <c r="V40" s="77"/>
      <c r="W40" s="77"/>
      <c r="X40" s="77"/>
      <c r="Y40" s="47"/>
      <c r="Z40" s="47"/>
      <c r="AA40" s="202"/>
      <c r="AB40" s="181"/>
    </row>
    <row r="41" spans="1:31" ht="15" customHeight="1" x14ac:dyDescent="0.25">
      <c r="A41" s="176"/>
      <c r="B41" s="200"/>
      <c r="C41" s="113" t="s">
        <v>867</v>
      </c>
      <c r="D41" s="77"/>
      <c r="E41" s="77"/>
      <c r="F41" s="201"/>
      <c r="G41" s="201"/>
      <c r="H41" s="77"/>
      <c r="I41" s="77"/>
      <c r="J41" s="249"/>
      <c r="K41" s="77"/>
      <c r="L41" s="77"/>
      <c r="M41" s="77"/>
      <c r="N41" s="77"/>
      <c r="O41" s="77"/>
      <c r="P41" s="77"/>
      <c r="Q41" s="77"/>
      <c r="R41" s="77"/>
      <c r="S41" s="77"/>
      <c r="T41" s="77"/>
      <c r="U41" s="77"/>
      <c r="V41" s="77"/>
      <c r="W41" s="77"/>
      <c r="X41" s="77"/>
      <c r="Y41" s="47"/>
      <c r="Z41" s="47"/>
      <c r="AA41" s="202"/>
      <c r="AB41" s="181"/>
    </row>
    <row r="42" spans="1:31" ht="15" customHeight="1" thickBot="1" x14ac:dyDescent="0.3">
      <c r="A42" s="176"/>
      <c r="B42" s="200"/>
      <c r="C42" s="113"/>
      <c r="D42" s="77"/>
      <c r="E42" s="77"/>
      <c r="F42" s="201"/>
      <c r="G42" s="201"/>
      <c r="H42" s="77"/>
      <c r="I42" s="77"/>
      <c r="J42" s="77"/>
      <c r="K42" s="77"/>
      <c r="L42" s="77"/>
      <c r="M42" s="77"/>
      <c r="N42" s="77"/>
      <c r="O42" s="77"/>
      <c r="P42" s="77"/>
      <c r="Q42" s="77"/>
      <c r="R42" s="77"/>
      <c r="S42" s="77"/>
      <c r="T42" s="77"/>
      <c r="U42" s="77"/>
      <c r="V42" s="77"/>
      <c r="W42" s="77"/>
      <c r="X42" s="77"/>
      <c r="Y42" s="47"/>
      <c r="Z42" s="47"/>
      <c r="AA42" s="202"/>
      <c r="AB42" s="181"/>
    </row>
    <row r="43" spans="1:31" ht="15" customHeight="1" thickBot="1" x14ac:dyDescent="0.25">
      <c r="A43" s="176"/>
      <c r="B43" s="224"/>
      <c r="C43" s="72" t="s">
        <v>871</v>
      </c>
      <c r="D43" s="225"/>
      <c r="E43" s="225"/>
      <c r="F43" s="226"/>
      <c r="G43" s="226"/>
      <c r="H43" s="225"/>
      <c r="I43" s="225"/>
      <c r="J43" s="225"/>
      <c r="K43" s="225"/>
      <c r="L43" s="225"/>
      <c r="M43" s="225"/>
      <c r="N43" s="225"/>
      <c r="O43" s="225"/>
      <c r="P43" s="225"/>
      <c r="Q43" s="225"/>
      <c r="R43" s="227"/>
      <c r="S43" s="227"/>
      <c r="T43" s="227"/>
      <c r="U43" s="227"/>
      <c r="V43" s="227"/>
      <c r="W43" s="227"/>
      <c r="X43" s="227"/>
      <c r="Y43" s="227"/>
      <c r="Z43" s="227"/>
      <c r="AA43" s="228"/>
      <c r="AB43" s="181"/>
    </row>
    <row r="44" spans="1:31" ht="15" customHeight="1" x14ac:dyDescent="0.25">
      <c r="A44" s="176"/>
      <c r="B44" s="200"/>
      <c r="C44" s="229" t="str">
        <f>IF(J35="","Please answer part a)","OK")</f>
        <v>Please answer part a)</v>
      </c>
      <c r="D44" s="77"/>
      <c r="E44" s="229" t="str">
        <f>IF(AND(J35="Yes",W35=""),"Please provide an estimate for the additional question in part a)","OK")</f>
        <v>OK</v>
      </c>
      <c r="F44" s="201"/>
      <c r="G44" s="201"/>
      <c r="H44" s="77"/>
      <c r="I44" s="77"/>
      <c r="J44" s="77"/>
      <c r="K44" s="77"/>
      <c r="L44" s="77"/>
      <c r="M44" s="77"/>
      <c r="N44" s="77"/>
      <c r="O44" s="77"/>
      <c r="P44" s="77"/>
      <c r="Q44" s="77"/>
      <c r="R44" s="77"/>
      <c r="S44" s="77"/>
      <c r="T44" s="77"/>
      <c r="U44" s="77"/>
      <c r="V44" s="77"/>
      <c r="W44" s="77"/>
      <c r="X44" s="77"/>
      <c r="Y44" s="47"/>
      <c r="Z44" s="47"/>
      <c r="AA44" s="202"/>
      <c r="AB44" s="181"/>
    </row>
    <row r="45" spans="1:31" ht="15" customHeight="1" x14ac:dyDescent="0.25">
      <c r="A45" s="176"/>
      <c r="B45" s="200"/>
      <c r="C45" s="230" t="str">
        <f>IF(J38="","Please answer part b)","OK")</f>
        <v>Please answer part b)</v>
      </c>
      <c r="D45" s="77"/>
      <c r="E45" s="230" t="str">
        <f>IF(AND(J38="Yes",W38=""),"Please provide an estimate for the additional question in part b)","OK")</f>
        <v>OK</v>
      </c>
      <c r="F45" s="201"/>
      <c r="G45" s="201"/>
      <c r="H45" s="77"/>
      <c r="I45" s="77"/>
      <c r="J45" s="77"/>
      <c r="K45" s="77"/>
      <c r="L45" s="77"/>
      <c r="M45" s="77"/>
      <c r="N45" s="77"/>
      <c r="O45" s="77"/>
      <c r="P45" s="77"/>
      <c r="Q45" s="77"/>
      <c r="R45" s="77"/>
      <c r="S45" s="77"/>
      <c r="T45" s="77"/>
      <c r="U45" s="77"/>
      <c r="V45" s="77"/>
      <c r="W45" s="77"/>
      <c r="X45" s="77"/>
      <c r="Y45" s="47"/>
      <c r="Z45" s="47"/>
      <c r="AA45" s="202"/>
      <c r="AB45" s="181"/>
    </row>
    <row r="46" spans="1:31" ht="15" customHeight="1" x14ac:dyDescent="0.25">
      <c r="A46" s="176"/>
      <c r="B46" s="200"/>
      <c r="C46" s="230" t="str">
        <f>IF(J41="","Please answer part c)","OK")</f>
        <v>Please answer part c)</v>
      </c>
      <c r="D46" s="77"/>
      <c r="E46" s="77"/>
      <c r="F46" s="201"/>
      <c r="G46" s="201"/>
      <c r="H46" s="77"/>
      <c r="I46" s="77"/>
      <c r="J46" s="77"/>
      <c r="K46" s="77"/>
      <c r="L46" s="77"/>
      <c r="M46" s="77"/>
      <c r="N46" s="77"/>
      <c r="O46" s="77"/>
      <c r="P46" s="77"/>
      <c r="Q46" s="77"/>
      <c r="R46" s="77"/>
      <c r="S46" s="77"/>
      <c r="T46" s="77"/>
      <c r="U46" s="77"/>
      <c r="V46" s="77"/>
      <c r="W46" s="77"/>
      <c r="X46" s="77"/>
      <c r="Y46" s="47"/>
      <c r="Z46" s="47"/>
      <c r="AA46" s="202"/>
      <c r="AB46" s="181"/>
    </row>
    <row r="47" spans="1:31" ht="15" customHeight="1" thickBot="1" x14ac:dyDescent="0.3">
      <c r="A47" s="176"/>
      <c r="B47" s="210"/>
      <c r="C47" s="211"/>
      <c r="D47" s="212"/>
      <c r="E47" s="212"/>
      <c r="F47" s="213"/>
      <c r="G47" s="213"/>
      <c r="H47" s="212"/>
      <c r="I47" s="212"/>
      <c r="J47" s="212"/>
      <c r="K47" s="212"/>
      <c r="L47" s="212"/>
      <c r="M47" s="212"/>
      <c r="N47" s="212"/>
      <c r="O47" s="212"/>
      <c r="P47" s="212"/>
      <c r="Q47" s="212"/>
      <c r="R47" s="214"/>
      <c r="S47" s="214"/>
      <c r="T47" s="214"/>
      <c r="U47" s="214"/>
      <c r="V47" s="214"/>
      <c r="W47" s="214"/>
      <c r="X47" s="214"/>
      <c r="Y47" s="214"/>
      <c r="Z47" s="214"/>
      <c r="AA47" s="215"/>
      <c r="AB47" s="181"/>
    </row>
    <row r="48" spans="1:31" ht="15" customHeight="1" thickBot="1" x14ac:dyDescent="0.3">
      <c r="A48" s="176"/>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217"/>
      <c r="Z48" s="179"/>
      <c r="AA48" s="179"/>
      <c r="AB48" s="181"/>
    </row>
    <row r="49" spans="1:31" ht="15" customHeight="1" thickBot="1" x14ac:dyDescent="0.25">
      <c r="A49" s="176"/>
      <c r="B49" s="188"/>
      <c r="C49" s="189" t="s">
        <v>978</v>
      </c>
      <c r="D49" s="190"/>
      <c r="E49" s="190"/>
      <c r="F49" s="190"/>
      <c r="G49" s="190"/>
      <c r="H49" s="190"/>
      <c r="I49" s="190"/>
      <c r="J49" s="190"/>
      <c r="K49" s="190"/>
      <c r="L49" s="190"/>
      <c r="M49" s="190"/>
      <c r="N49" s="190"/>
      <c r="O49" s="191"/>
      <c r="P49" s="190"/>
      <c r="Q49" s="190"/>
      <c r="R49" s="190"/>
      <c r="S49" s="190"/>
      <c r="T49" s="190"/>
      <c r="U49" s="190"/>
      <c r="V49" s="190"/>
      <c r="W49" s="190"/>
      <c r="X49" s="190"/>
      <c r="Y49" s="190"/>
      <c r="Z49" s="60" t="str">
        <f>"The information requested in this question is in respect of transactions within the year ended "&amp;TEXT(Reporting_Period_End_Date,"DD-MMM-YYYY")</f>
        <v>The information requested in this question is in respect of transactions within the year ended 00-Jan-1900</v>
      </c>
      <c r="AA49" s="194"/>
      <c r="AB49" s="181"/>
      <c r="AD49" s="37" t="s">
        <v>973</v>
      </c>
      <c r="AE49" s="30" t="s">
        <v>974</v>
      </c>
    </row>
    <row r="50" spans="1:31" ht="15" customHeight="1" thickBot="1" x14ac:dyDescent="0.3">
      <c r="A50" s="176"/>
      <c r="B50" s="195"/>
      <c r="C50" s="196"/>
      <c r="D50" s="197"/>
      <c r="E50" s="197"/>
      <c r="F50" s="197"/>
      <c r="G50" s="197"/>
      <c r="H50" s="197"/>
      <c r="I50" s="197"/>
      <c r="J50" s="197"/>
      <c r="K50" s="197"/>
      <c r="L50" s="197"/>
      <c r="M50" s="197"/>
      <c r="N50" s="197"/>
      <c r="O50" s="198"/>
      <c r="P50" s="220"/>
      <c r="Q50" s="220"/>
      <c r="R50" s="197"/>
      <c r="S50" s="197"/>
      <c r="T50" s="197"/>
      <c r="U50" s="197"/>
      <c r="V50" s="197"/>
      <c r="W50" s="197"/>
      <c r="X50" s="197"/>
      <c r="Y50" s="197"/>
      <c r="Z50" s="197"/>
      <c r="AA50" s="199"/>
      <c r="AB50" s="181"/>
    </row>
    <row r="51" spans="1:31" ht="15" customHeight="1" x14ac:dyDescent="0.25">
      <c r="A51" s="176"/>
      <c r="B51" s="200"/>
      <c r="C51" s="440" t="s">
        <v>51</v>
      </c>
      <c r="D51" s="440"/>
      <c r="E51" s="440"/>
      <c r="F51" s="440"/>
      <c r="G51" s="440"/>
      <c r="H51" s="201"/>
      <c r="I51" s="77"/>
      <c r="J51" s="231" t="s">
        <v>34</v>
      </c>
      <c r="K51" s="197"/>
      <c r="L51" s="232" t="s">
        <v>35</v>
      </c>
      <c r="M51" s="77"/>
      <c r="N51" s="77"/>
      <c r="O51" s="77"/>
      <c r="P51" s="77"/>
      <c r="Q51" s="77"/>
      <c r="R51" s="47"/>
      <c r="S51" s="47"/>
      <c r="T51" s="47"/>
      <c r="U51" s="47"/>
      <c r="V51" s="47"/>
      <c r="W51" s="47"/>
      <c r="X51" s="47"/>
      <c r="Y51" s="47"/>
      <c r="Z51" s="47" t="str">
        <f>IF(AND(Z55="Complete",Z59="Complete",Z57="Complete",Z67="Complete",Z69="Complete",Z65="Complete",Z71="Complete",Z61="Complete",Z63="Complete",Z73="Complete",Z75="Complete"),"Complete","Incomplete")</f>
        <v>Incomplete</v>
      </c>
      <c r="AA51" s="202"/>
      <c r="AB51" s="181"/>
    </row>
    <row r="52" spans="1:31" ht="15" customHeight="1" x14ac:dyDescent="0.25">
      <c r="A52" s="176"/>
      <c r="B52" s="200"/>
      <c r="C52" s="440"/>
      <c r="D52" s="440"/>
      <c r="E52" s="440"/>
      <c r="F52" s="440"/>
      <c r="G52" s="440"/>
      <c r="H52" s="77"/>
      <c r="I52" s="77"/>
      <c r="J52" s="200"/>
      <c r="K52" s="77"/>
      <c r="L52" s="202"/>
      <c r="M52" s="77"/>
      <c r="N52" s="77"/>
      <c r="O52" s="77"/>
      <c r="P52" s="77"/>
      <c r="Q52" s="77"/>
      <c r="R52" s="47"/>
      <c r="S52" s="47"/>
      <c r="T52" s="47"/>
      <c r="U52" s="47"/>
      <c r="V52" s="47"/>
      <c r="W52" s="47"/>
      <c r="X52" s="47"/>
      <c r="Y52" s="47"/>
      <c r="Z52" s="47"/>
      <c r="AA52" s="202"/>
      <c r="AB52" s="181"/>
    </row>
    <row r="53" spans="1:31" ht="15" customHeight="1" x14ac:dyDescent="0.25">
      <c r="A53" s="176"/>
      <c r="B53" s="200"/>
      <c r="C53" s="440"/>
      <c r="D53" s="440"/>
      <c r="E53" s="440"/>
      <c r="F53" s="440"/>
      <c r="G53" s="440"/>
      <c r="H53" s="77"/>
      <c r="I53" s="77"/>
      <c r="J53" s="206" t="s">
        <v>845</v>
      </c>
      <c r="K53" s="77"/>
      <c r="L53" s="206" t="s">
        <v>845</v>
      </c>
      <c r="M53" s="77"/>
      <c r="N53" s="77"/>
      <c r="O53" s="77"/>
      <c r="P53" s="77"/>
      <c r="Q53" s="77"/>
      <c r="R53" s="47"/>
      <c r="S53" s="47"/>
      <c r="T53" s="47"/>
      <c r="U53" s="47"/>
      <c r="V53" s="47"/>
      <c r="W53" s="47"/>
      <c r="X53" s="47"/>
      <c r="Y53" s="47"/>
      <c r="Z53" s="47"/>
      <c r="AA53" s="202"/>
      <c r="AB53" s="181"/>
    </row>
    <row r="54" spans="1:31" ht="6.75" customHeight="1" x14ac:dyDescent="0.25">
      <c r="A54" s="176"/>
      <c r="B54" s="200"/>
      <c r="C54" s="113"/>
      <c r="D54" s="77"/>
      <c r="E54" s="77"/>
      <c r="F54" s="201"/>
      <c r="G54" s="201"/>
      <c r="H54" s="77"/>
      <c r="I54" s="77"/>
      <c r="J54" s="200"/>
      <c r="K54" s="77"/>
      <c r="L54" s="202"/>
      <c r="M54" s="77"/>
      <c r="N54" s="77"/>
      <c r="O54" s="77"/>
      <c r="P54" s="77"/>
      <c r="Q54" s="77"/>
      <c r="R54" s="47"/>
      <c r="S54" s="47"/>
      <c r="T54" s="47"/>
      <c r="U54" s="47"/>
      <c r="V54" s="47"/>
      <c r="W54" s="47"/>
      <c r="X54" s="47"/>
      <c r="Y54" s="47"/>
      <c r="Z54" s="47"/>
      <c r="AA54" s="202"/>
      <c r="AB54" s="181"/>
    </row>
    <row r="55" spans="1:31" ht="15" customHeight="1" x14ac:dyDescent="0.25">
      <c r="A55" s="176"/>
      <c r="B55" s="200"/>
      <c r="C55" s="113"/>
      <c r="D55" s="77"/>
      <c r="E55" s="77"/>
      <c r="F55" s="201"/>
      <c r="G55" s="233" t="s">
        <v>18</v>
      </c>
      <c r="H55" s="77"/>
      <c r="I55" s="77"/>
      <c r="J55" s="251"/>
      <c r="K55" s="77"/>
      <c r="L55" s="252"/>
      <c r="M55" s="77"/>
      <c r="N55" s="77"/>
      <c r="O55" s="77"/>
      <c r="P55" s="77"/>
      <c r="Q55" s="77"/>
      <c r="R55" s="47"/>
      <c r="S55" s="47"/>
      <c r="T55" s="47"/>
      <c r="U55" s="47"/>
      <c r="V55" s="47"/>
      <c r="W55" s="47"/>
      <c r="X55" s="47"/>
      <c r="Y55" s="47"/>
      <c r="Z55" s="47" t="str">
        <f>IF(OR(J55="",L55=""),"Incomplete","Complete")</f>
        <v>Incomplete</v>
      </c>
      <c r="AA55" s="202"/>
      <c r="AB55" s="181"/>
    </row>
    <row r="56" spans="1:31" ht="15" customHeight="1" x14ac:dyDescent="0.25">
      <c r="A56" s="176"/>
      <c r="B56" s="200"/>
      <c r="C56" s="113"/>
      <c r="D56" s="77"/>
      <c r="E56" s="77"/>
      <c r="F56" s="201"/>
      <c r="G56" s="233"/>
      <c r="H56" s="77"/>
      <c r="I56" s="77"/>
      <c r="J56" s="200"/>
      <c r="K56" s="77"/>
      <c r="L56" s="202"/>
      <c r="M56" s="77"/>
      <c r="N56" s="77"/>
      <c r="O56" s="77"/>
      <c r="P56" s="77"/>
      <c r="Q56" s="77"/>
      <c r="R56" s="47"/>
      <c r="S56" s="47"/>
      <c r="T56" s="47"/>
      <c r="U56" s="47"/>
      <c r="V56" s="47"/>
      <c r="W56" s="47"/>
      <c r="X56" s="47"/>
      <c r="Y56" s="47"/>
      <c r="Z56" s="47"/>
      <c r="AA56" s="202"/>
      <c r="AB56" s="181"/>
    </row>
    <row r="57" spans="1:31" ht="15" customHeight="1" x14ac:dyDescent="0.25">
      <c r="A57" s="176"/>
      <c r="B57" s="200"/>
      <c r="C57" s="113"/>
      <c r="D57" s="77"/>
      <c r="E57" s="77"/>
      <c r="F57" s="201"/>
      <c r="G57" s="233" t="s">
        <v>822</v>
      </c>
      <c r="H57" s="77"/>
      <c r="I57" s="77"/>
      <c r="J57" s="251"/>
      <c r="K57" s="77"/>
      <c r="L57" s="252"/>
      <c r="M57" s="77"/>
      <c r="N57" s="77"/>
      <c r="O57" s="77"/>
      <c r="P57" s="77"/>
      <c r="Q57" s="77"/>
      <c r="R57" s="47"/>
      <c r="S57" s="47"/>
      <c r="T57" s="47"/>
      <c r="U57" s="47"/>
      <c r="V57" s="47"/>
      <c r="W57" s="47"/>
      <c r="X57" s="47"/>
      <c r="Y57" s="47"/>
      <c r="Z57" s="47" t="str">
        <f>IF(OR(J57="",L57=""),"Incomplete","Complete")</f>
        <v>Incomplete</v>
      </c>
      <c r="AA57" s="202"/>
      <c r="AB57" s="181"/>
    </row>
    <row r="58" spans="1:31" ht="15" customHeight="1" x14ac:dyDescent="0.25">
      <c r="A58" s="176"/>
      <c r="B58" s="200"/>
      <c r="C58" s="113"/>
      <c r="D58" s="77"/>
      <c r="E58" s="77"/>
      <c r="F58" s="201"/>
      <c r="G58" s="233"/>
      <c r="H58" s="77"/>
      <c r="I58" s="77"/>
      <c r="J58" s="200"/>
      <c r="K58" s="77"/>
      <c r="L58" s="202"/>
      <c r="M58" s="77"/>
      <c r="N58" s="77"/>
      <c r="O58" s="77"/>
      <c r="P58" s="77"/>
      <c r="Q58" s="77"/>
      <c r="R58" s="47"/>
      <c r="S58" s="47"/>
      <c r="T58" s="47"/>
      <c r="U58" s="47"/>
      <c r="V58" s="47"/>
      <c r="W58" s="47"/>
      <c r="X58" s="47"/>
      <c r="Y58" s="47"/>
      <c r="Z58" s="47"/>
      <c r="AA58" s="202"/>
      <c r="AB58" s="181"/>
    </row>
    <row r="59" spans="1:31" ht="15" customHeight="1" x14ac:dyDescent="0.25">
      <c r="A59" s="176"/>
      <c r="B59" s="200"/>
      <c r="C59" s="113"/>
      <c r="D59" s="77"/>
      <c r="E59" s="77"/>
      <c r="F59" s="201"/>
      <c r="G59" s="233" t="s">
        <v>19</v>
      </c>
      <c r="H59" s="77"/>
      <c r="I59" s="77"/>
      <c r="J59" s="251"/>
      <c r="K59" s="77"/>
      <c r="L59" s="252"/>
      <c r="M59" s="77"/>
      <c r="N59" s="77"/>
      <c r="O59" s="77"/>
      <c r="P59" s="77"/>
      <c r="Q59" s="77"/>
      <c r="R59" s="47"/>
      <c r="S59" s="47"/>
      <c r="T59" s="47"/>
      <c r="U59" s="47"/>
      <c r="V59" s="47"/>
      <c r="W59" s="47"/>
      <c r="X59" s="47"/>
      <c r="Y59" s="47"/>
      <c r="Z59" s="47" t="str">
        <f>IF(OR(J59="",L59=""),"Incomplete","Complete")</f>
        <v>Incomplete</v>
      </c>
      <c r="AA59" s="202"/>
      <c r="AB59" s="181"/>
    </row>
    <row r="60" spans="1:31" ht="15" customHeight="1" x14ac:dyDescent="0.25">
      <c r="A60" s="176"/>
      <c r="B60" s="200"/>
      <c r="C60" s="113"/>
      <c r="D60" s="77"/>
      <c r="E60" s="77"/>
      <c r="F60" s="201"/>
      <c r="G60" s="233"/>
      <c r="H60" s="77"/>
      <c r="I60" s="77"/>
      <c r="J60" s="200"/>
      <c r="K60" s="77"/>
      <c r="L60" s="202"/>
      <c r="M60" s="77"/>
      <c r="N60" s="77"/>
      <c r="O60" s="77"/>
      <c r="P60" s="77"/>
      <c r="Q60" s="77"/>
      <c r="R60" s="47"/>
      <c r="S60" s="47"/>
      <c r="T60" s="47"/>
      <c r="U60" s="47"/>
      <c r="V60" s="47"/>
      <c r="W60" s="47"/>
      <c r="X60" s="47"/>
      <c r="Y60" s="47"/>
      <c r="Z60" s="47"/>
      <c r="AA60" s="202"/>
      <c r="AB60" s="181"/>
    </row>
    <row r="61" spans="1:31" ht="15" customHeight="1" x14ac:dyDescent="0.25">
      <c r="A61" s="176"/>
      <c r="B61" s="200"/>
      <c r="C61" s="113"/>
      <c r="D61" s="77"/>
      <c r="E61" s="77"/>
      <c r="F61" s="201"/>
      <c r="G61" s="233" t="s">
        <v>20</v>
      </c>
      <c r="H61" s="77"/>
      <c r="I61" s="77"/>
      <c r="J61" s="251"/>
      <c r="K61" s="77"/>
      <c r="L61" s="252"/>
      <c r="M61" s="77"/>
      <c r="N61" s="77"/>
      <c r="O61" s="77"/>
      <c r="P61" s="77"/>
      <c r="Q61" s="77"/>
      <c r="R61" s="47"/>
      <c r="S61" s="47"/>
      <c r="T61" s="47"/>
      <c r="U61" s="47"/>
      <c r="V61" s="47"/>
      <c r="W61" s="47"/>
      <c r="X61" s="47"/>
      <c r="Y61" s="47"/>
      <c r="Z61" s="47" t="str">
        <f>IF(OR(J61="",L61=""),"Incomplete","Complete")</f>
        <v>Incomplete</v>
      </c>
      <c r="AA61" s="202"/>
      <c r="AB61" s="181"/>
    </row>
    <row r="62" spans="1:31" ht="15" customHeight="1" x14ac:dyDescent="0.25">
      <c r="A62" s="176"/>
      <c r="B62" s="200"/>
      <c r="C62" s="113"/>
      <c r="D62" s="77"/>
      <c r="E62" s="77"/>
      <c r="F62" s="201"/>
      <c r="G62" s="233"/>
      <c r="H62" s="77"/>
      <c r="I62" s="77"/>
      <c r="J62" s="200"/>
      <c r="K62" s="77"/>
      <c r="L62" s="202"/>
      <c r="M62" s="77"/>
      <c r="N62" s="77"/>
      <c r="O62" s="77"/>
      <c r="P62" s="77"/>
      <c r="Q62" s="77"/>
      <c r="R62" s="47"/>
      <c r="S62" s="47"/>
      <c r="T62" s="47"/>
      <c r="U62" s="47"/>
      <c r="V62" s="47"/>
      <c r="W62" s="47"/>
      <c r="X62" s="47"/>
      <c r="Y62" s="47"/>
      <c r="Z62" s="47"/>
      <c r="AA62" s="202"/>
      <c r="AB62" s="181"/>
    </row>
    <row r="63" spans="1:31" ht="15" customHeight="1" x14ac:dyDescent="0.25">
      <c r="A63" s="176"/>
      <c r="B63" s="200"/>
      <c r="C63" s="113"/>
      <c r="D63" s="77"/>
      <c r="E63" s="77"/>
      <c r="F63" s="201"/>
      <c r="G63" s="233" t="s">
        <v>21</v>
      </c>
      <c r="H63" s="77"/>
      <c r="I63" s="77"/>
      <c r="J63" s="251"/>
      <c r="K63" s="77"/>
      <c r="L63" s="252"/>
      <c r="M63" s="77"/>
      <c r="N63" s="77"/>
      <c r="O63" s="77"/>
      <c r="P63" s="77"/>
      <c r="Q63" s="77"/>
      <c r="R63" s="47"/>
      <c r="S63" s="47"/>
      <c r="T63" s="47"/>
      <c r="U63" s="47"/>
      <c r="V63" s="47"/>
      <c r="W63" s="47"/>
      <c r="X63" s="47"/>
      <c r="Y63" s="47"/>
      <c r="Z63" s="47" t="str">
        <f>IF(OR(J63="",L63=""),"Incomplete","Complete")</f>
        <v>Incomplete</v>
      </c>
      <c r="AA63" s="202"/>
      <c r="AB63" s="181"/>
    </row>
    <row r="64" spans="1:31" ht="15" customHeight="1" x14ac:dyDescent="0.25">
      <c r="A64" s="176"/>
      <c r="B64" s="200"/>
      <c r="C64" s="113"/>
      <c r="D64" s="77"/>
      <c r="E64" s="77"/>
      <c r="F64" s="201"/>
      <c r="G64" s="233"/>
      <c r="H64" s="77"/>
      <c r="I64" s="77"/>
      <c r="J64" s="200"/>
      <c r="K64" s="77"/>
      <c r="L64" s="202"/>
      <c r="M64" s="77"/>
      <c r="N64" s="77"/>
      <c r="O64" s="77"/>
      <c r="P64" s="77"/>
      <c r="Q64" s="77"/>
      <c r="R64" s="47"/>
      <c r="S64" s="47"/>
      <c r="T64" s="47"/>
      <c r="U64" s="47"/>
      <c r="V64" s="47"/>
      <c r="W64" s="47"/>
      <c r="X64" s="47"/>
      <c r="Y64" s="47"/>
      <c r="Z64" s="47"/>
      <c r="AA64" s="202"/>
      <c r="AB64" s="181"/>
    </row>
    <row r="65" spans="1:31" ht="15" customHeight="1" x14ac:dyDescent="0.25">
      <c r="A65" s="176"/>
      <c r="B65" s="200"/>
      <c r="C65" s="113"/>
      <c r="D65" s="77"/>
      <c r="E65" s="77"/>
      <c r="F65" s="201"/>
      <c r="G65" s="233" t="s">
        <v>22</v>
      </c>
      <c r="H65" s="77"/>
      <c r="I65" s="77"/>
      <c r="J65" s="251"/>
      <c r="K65" s="77"/>
      <c r="L65" s="252"/>
      <c r="M65" s="77"/>
      <c r="N65" s="77"/>
      <c r="O65" s="77"/>
      <c r="P65" s="77"/>
      <c r="Q65" s="77"/>
      <c r="R65" s="47"/>
      <c r="S65" s="47"/>
      <c r="T65" s="47"/>
      <c r="U65" s="47"/>
      <c r="V65" s="47"/>
      <c r="W65" s="47"/>
      <c r="X65" s="47"/>
      <c r="Y65" s="47"/>
      <c r="Z65" s="47" t="str">
        <f>IF(OR(J65="",L65=""),"Incomplete","Complete")</f>
        <v>Incomplete</v>
      </c>
      <c r="AA65" s="202"/>
      <c r="AB65" s="181"/>
    </row>
    <row r="66" spans="1:31" ht="15" customHeight="1" x14ac:dyDescent="0.25">
      <c r="A66" s="176"/>
      <c r="B66" s="200"/>
      <c r="C66" s="113"/>
      <c r="D66" s="77"/>
      <c r="E66" s="77"/>
      <c r="F66" s="201"/>
      <c r="G66" s="233"/>
      <c r="H66" s="77"/>
      <c r="I66" s="77"/>
      <c r="J66" s="200"/>
      <c r="K66" s="77"/>
      <c r="L66" s="202"/>
      <c r="M66" s="77"/>
      <c r="N66" s="77"/>
      <c r="O66" s="77"/>
      <c r="P66" s="77"/>
      <c r="Q66" s="77"/>
      <c r="R66" s="47"/>
      <c r="S66" s="47"/>
      <c r="T66" s="47"/>
      <c r="U66" s="47"/>
      <c r="V66" s="47"/>
      <c r="W66" s="47"/>
      <c r="X66" s="47"/>
      <c r="Y66" s="47"/>
      <c r="Z66" s="47"/>
      <c r="AA66" s="202"/>
      <c r="AB66" s="181"/>
    </row>
    <row r="67" spans="1:31" ht="15" customHeight="1" x14ac:dyDescent="0.25">
      <c r="A67" s="176"/>
      <c r="B67" s="200"/>
      <c r="C67" s="113"/>
      <c r="D67" s="77"/>
      <c r="E67" s="77"/>
      <c r="F67" s="201"/>
      <c r="G67" s="233" t="s">
        <v>23</v>
      </c>
      <c r="H67" s="77"/>
      <c r="I67" s="77"/>
      <c r="J67" s="251"/>
      <c r="K67" s="77"/>
      <c r="L67" s="252"/>
      <c r="M67" s="77"/>
      <c r="N67" s="77"/>
      <c r="O67" s="77"/>
      <c r="P67" s="77"/>
      <c r="Q67" s="77"/>
      <c r="R67" s="47"/>
      <c r="S67" s="47"/>
      <c r="T67" s="47"/>
      <c r="U67" s="47"/>
      <c r="V67" s="47"/>
      <c r="W67" s="47"/>
      <c r="X67" s="47"/>
      <c r="Y67" s="47"/>
      <c r="Z67" s="47" t="str">
        <f>IF(OR(J67="",L67=""),"Incomplete","Complete")</f>
        <v>Incomplete</v>
      </c>
      <c r="AA67" s="202"/>
      <c r="AB67" s="181"/>
    </row>
    <row r="68" spans="1:31" ht="15" customHeight="1" x14ac:dyDescent="0.25">
      <c r="A68" s="176"/>
      <c r="B68" s="200"/>
      <c r="C68" s="113"/>
      <c r="D68" s="77"/>
      <c r="E68" s="77"/>
      <c r="F68" s="201"/>
      <c r="G68" s="233"/>
      <c r="H68" s="77"/>
      <c r="I68" s="77"/>
      <c r="J68" s="200"/>
      <c r="K68" s="77"/>
      <c r="L68" s="202"/>
      <c r="M68" s="77"/>
      <c r="N68" s="77"/>
      <c r="O68" s="77"/>
      <c r="P68" s="77"/>
      <c r="Q68" s="77"/>
      <c r="R68" s="47"/>
      <c r="S68" s="47"/>
      <c r="T68" s="47"/>
      <c r="U68" s="47"/>
      <c r="V68" s="47"/>
      <c r="W68" s="47"/>
      <c r="X68" s="47"/>
      <c r="Y68" s="47"/>
      <c r="Z68" s="47"/>
      <c r="AA68" s="202"/>
      <c r="AB68" s="181"/>
    </row>
    <row r="69" spans="1:31" ht="15" customHeight="1" x14ac:dyDescent="0.25">
      <c r="A69" s="176"/>
      <c r="B69" s="200"/>
      <c r="C69" s="113"/>
      <c r="D69" s="77"/>
      <c r="E69" s="77"/>
      <c r="F69" s="201"/>
      <c r="G69" s="233" t="s">
        <v>24</v>
      </c>
      <c r="H69" s="77"/>
      <c r="I69" s="77"/>
      <c r="J69" s="251"/>
      <c r="K69" s="77"/>
      <c r="L69" s="252"/>
      <c r="M69" s="77"/>
      <c r="N69" s="77"/>
      <c r="O69" s="77"/>
      <c r="P69" s="77"/>
      <c r="Q69" s="77"/>
      <c r="R69" s="47"/>
      <c r="S69" s="47"/>
      <c r="T69" s="47"/>
      <c r="U69" s="47"/>
      <c r="V69" s="47"/>
      <c r="W69" s="47"/>
      <c r="X69" s="47"/>
      <c r="Y69" s="47"/>
      <c r="Z69" s="47" t="str">
        <f>IF(OR(J69="",L69=""),"Incomplete","Complete")</f>
        <v>Incomplete</v>
      </c>
      <c r="AA69" s="202"/>
      <c r="AB69" s="181"/>
    </row>
    <row r="70" spans="1:31" ht="15" customHeight="1" x14ac:dyDescent="0.25">
      <c r="A70" s="176"/>
      <c r="B70" s="200"/>
      <c r="C70" s="113"/>
      <c r="D70" s="77"/>
      <c r="E70" s="77"/>
      <c r="F70" s="201"/>
      <c r="G70" s="233"/>
      <c r="H70" s="77"/>
      <c r="I70" s="77"/>
      <c r="J70" s="200"/>
      <c r="K70" s="77"/>
      <c r="L70" s="202"/>
      <c r="M70" s="77"/>
      <c r="N70" s="77"/>
      <c r="O70" s="77"/>
      <c r="P70" s="77"/>
      <c r="Q70" s="77"/>
      <c r="R70" s="47"/>
      <c r="S70" s="47"/>
      <c r="T70" s="47"/>
      <c r="U70" s="47"/>
      <c r="V70" s="47"/>
      <c r="W70" s="47"/>
      <c r="X70" s="47"/>
      <c r="Y70" s="47"/>
      <c r="Z70" s="47"/>
      <c r="AA70" s="202"/>
      <c r="AB70" s="181"/>
    </row>
    <row r="71" spans="1:31" ht="15" customHeight="1" x14ac:dyDescent="0.25">
      <c r="A71" s="176"/>
      <c r="B71" s="200"/>
      <c r="C71" s="113"/>
      <c r="D71" s="77"/>
      <c r="E71" s="77"/>
      <c r="F71" s="201"/>
      <c r="G71" s="233" t="s">
        <v>65</v>
      </c>
      <c r="H71" s="77"/>
      <c r="I71" s="77"/>
      <c r="J71" s="251"/>
      <c r="K71" s="77"/>
      <c r="L71" s="252"/>
      <c r="M71" s="77"/>
      <c r="N71" s="77"/>
      <c r="O71" s="77"/>
      <c r="P71" s="77"/>
      <c r="Q71" s="77"/>
      <c r="R71" s="47"/>
      <c r="S71" s="47"/>
      <c r="T71" s="47"/>
      <c r="U71" s="47"/>
      <c r="V71" s="47"/>
      <c r="W71" s="47"/>
      <c r="X71" s="47"/>
      <c r="Y71" s="47"/>
      <c r="Z71" s="47" t="str">
        <f>IF(OR(J71="",L71=""),"Incomplete","Complete")</f>
        <v>Incomplete</v>
      </c>
      <c r="AA71" s="202"/>
      <c r="AB71" s="181"/>
    </row>
    <row r="72" spans="1:31" ht="15" customHeight="1" x14ac:dyDescent="0.25">
      <c r="A72" s="176"/>
      <c r="B72" s="200"/>
      <c r="C72" s="113"/>
      <c r="D72" s="77"/>
      <c r="E72" s="77"/>
      <c r="F72" s="201"/>
      <c r="G72" s="233"/>
      <c r="H72" s="77"/>
      <c r="I72" s="77"/>
      <c r="J72" s="200"/>
      <c r="K72" s="77"/>
      <c r="L72" s="202"/>
      <c r="M72" s="77"/>
      <c r="N72" s="77"/>
      <c r="O72" s="77"/>
      <c r="P72" s="77"/>
      <c r="Q72" s="77"/>
      <c r="R72" s="47"/>
      <c r="S72" s="47"/>
      <c r="T72" s="47"/>
      <c r="U72" s="47"/>
      <c r="V72" s="47"/>
      <c r="W72" s="47"/>
      <c r="X72" s="47"/>
      <c r="Y72" s="47"/>
      <c r="Z72" s="47"/>
      <c r="AA72" s="202"/>
      <c r="AB72" s="181"/>
    </row>
    <row r="73" spans="1:31" ht="15" customHeight="1" x14ac:dyDescent="0.25">
      <c r="A73" s="176"/>
      <c r="B73" s="200"/>
      <c r="C73" s="113"/>
      <c r="D73" s="77"/>
      <c r="E73" s="77"/>
      <c r="F73" s="201"/>
      <c r="G73" s="233" t="s">
        <v>878</v>
      </c>
      <c r="H73" s="77"/>
      <c r="I73" s="77"/>
      <c r="J73" s="251"/>
      <c r="K73" s="77"/>
      <c r="L73" s="252"/>
      <c r="M73" s="77"/>
      <c r="N73" s="77"/>
      <c r="O73" s="77"/>
      <c r="P73" s="77"/>
      <c r="Q73" s="77"/>
      <c r="R73" s="47"/>
      <c r="S73" s="47"/>
      <c r="T73" s="47"/>
      <c r="U73" s="47"/>
      <c r="V73" s="47"/>
      <c r="W73" s="47"/>
      <c r="X73" s="47"/>
      <c r="Y73" s="47"/>
      <c r="Z73" s="47" t="str">
        <f>IF(OR(J73="",L73=""),"Incomplete","Complete")</f>
        <v>Incomplete</v>
      </c>
      <c r="AA73" s="202"/>
      <c r="AB73" s="181"/>
    </row>
    <row r="74" spans="1:31" ht="15" customHeight="1" x14ac:dyDescent="0.25">
      <c r="A74" s="176"/>
      <c r="B74" s="200"/>
      <c r="C74" s="113"/>
      <c r="D74" s="77"/>
      <c r="E74" s="77"/>
      <c r="F74" s="201"/>
      <c r="G74" s="233"/>
      <c r="H74" s="77"/>
      <c r="I74" s="77"/>
      <c r="J74" s="200"/>
      <c r="K74" s="77"/>
      <c r="L74" s="202"/>
      <c r="M74" s="77"/>
      <c r="N74" s="77"/>
      <c r="O74" s="77"/>
      <c r="P74" s="77"/>
      <c r="Q74" s="77"/>
      <c r="R74" s="47"/>
      <c r="S74" s="47"/>
      <c r="T74" s="47"/>
      <c r="U74" s="47"/>
      <c r="V74" s="47"/>
      <c r="W74" s="47"/>
      <c r="X74" s="47"/>
      <c r="Y74" s="47"/>
      <c r="Z74" s="47"/>
      <c r="AA74" s="202"/>
      <c r="AB74" s="181"/>
    </row>
    <row r="75" spans="1:31" ht="15" customHeight="1" x14ac:dyDescent="0.25">
      <c r="A75" s="176"/>
      <c r="B75" s="200"/>
      <c r="C75" s="113"/>
      <c r="D75" s="77"/>
      <c r="E75" s="77"/>
      <c r="F75" s="201"/>
      <c r="G75" s="233" t="s">
        <v>823</v>
      </c>
      <c r="H75" s="77"/>
      <c r="I75" s="77"/>
      <c r="J75" s="251"/>
      <c r="K75" s="77"/>
      <c r="L75" s="252"/>
      <c r="M75" s="77"/>
      <c r="N75" s="77"/>
      <c r="O75" s="77"/>
      <c r="P75" s="77"/>
      <c r="Q75" s="77"/>
      <c r="R75" s="47"/>
      <c r="S75" s="47"/>
      <c r="T75" s="47"/>
      <c r="U75" s="47"/>
      <c r="V75" s="47"/>
      <c r="W75" s="47"/>
      <c r="X75" s="47"/>
      <c r="Y75" s="47"/>
      <c r="Z75" s="47" t="str">
        <f>IF(OR(J75="",L75=""),"Incomplete","Complete")</f>
        <v>Incomplete</v>
      </c>
      <c r="AA75" s="202"/>
      <c r="AB75" s="181"/>
    </row>
    <row r="76" spans="1:31" ht="15" customHeight="1" thickBot="1" x14ac:dyDescent="0.3">
      <c r="A76" s="176"/>
      <c r="B76" s="200"/>
      <c r="C76" s="113"/>
      <c r="D76" s="77"/>
      <c r="E76" s="77"/>
      <c r="F76" s="201"/>
      <c r="G76" s="233"/>
      <c r="H76" s="77"/>
      <c r="I76" s="77"/>
      <c r="J76" s="210"/>
      <c r="K76" s="212"/>
      <c r="L76" s="215"/>
      <c r="M76" s="77"/>
      <c r="N76" s="77"/>
      <c r="O76" s="77"/>
      <c r="P76" s="77"/>
      <c r="Q76" s="77"/>
      <c r="R76" s="47"/>
      <c r="S76" s="47"/>
      <c r="T76" s="47"/>
      <c r="U76" s="47"/>
      <c r="V76" s="47"/>
      <c r="W76" s="47"/>
      <c r="X76" s="47"/>
      <c r="Y76" s="47"/>
      <c r="Z76" s="47"/>
      <c r="AA76" s="202"/>
      <c r="AB76" s="181"/>
    </row>
    <row r="77" spans="1:31" ht="15" customHeight="1" thickBot="1" x14ac:dyDescent="0.3">
      <c r="A77" s="176"/>
      <c r="B77" s="210"/>
      <c r="C77" s="211"/>
      <c r="D77" s="212"/>
      <c r="E77" s="212"/>
      <c r="F77" s="213"/>
      <c r="G77" s="213"/>
      <c r="H77" s="212"/>
      <c r="I77" s="212"/>
      <c r="J77" s="212"/>
      <c r="K77" s="212"/>
      <c r="L77" s="212"/>
      <c r="M77" s="212"/>
      <c r="N77" s="212"/>
      <c r="O77" s="212"/>
      <c r="P77" s="212"/>
      <c r="Q77" s="212"/>
      <c r="R77" s="214"/>
      <c r="S77" s="214"/>
      <c r="T77" s="214"/>
      <c r="U77" s="214"/>
      <c r="V77" s="214"/>
      <c r="W77" s="214"/>
      <c r="X77" s="214"/>
      <c r="Y77" s="214"/>
      <c r="Z77" s="214"/>
      <c r="AA77" s="215"/>
      <c r="AB77" s="181"/>
    </row>
    <row r="78" spans="1:31" ht="15" customHeight="1" thickBot="1" x14ac:dyDescent="0.3">
      <c r="A78" s="176"/>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9"/>
      <c r="AA78" s="179"/>
      <c r="AB78" s="181"/>
    </row>
    <row r="79" spans="1:31" ht="15" customHeight="1" thickBot="1" x14ac:dyDescent="0.25">
      <c r="A79" s="176"/>
      <c r="B79" s="188"/>
      <c r="C79" s="189" t="s">
        <v>979</v>
      </c>
      <c r="D79" s="190"/>
      <c r="E79" s="190"/>
      <c r="F79" s="190"/>
      <c r="G79" s="190"/>
      <c r="H79" s="190"/>
      <c r="I79" s="190"/>
      <c r="J79" s="190"/>
      <c r="K79" s="190"/>
      <c r="L79" s="190"/>
      <c r="M79" s="190"/>
      <c r="N79" s="190"/>
      <c r="O79" s="191"/>
      <c r="P79" s="190"/>
      <c r="Q79" s="190"/>
      <c r="R79" s="190"/>
      <c r="S79" s="190"/>
      <c r="T79" s="190"/>
      <c r="U79" s="190"/>
      <c r="V79" s="190"/>
      <c r="W79" s="190"/>
      <c r="X79" s="190"/>
      <c r="Y79" s="190"/>
      <c r="Z79" s="60" t="str">
        <f>"The information requested in this question is in respect of transactions within the year ended "&amp;TEXT(Reporting_Period_End_Date,"DD-MMM-YYYY")</f>
        <v>The information requested in this question is in respect of transactions within the year ended 00-Jan-1900</v>
      </c>
      <c r="AA79" s="194"/>
      <c r="AB79" s="181"/>
      <c r="AD79" s="37" t="s">
        <v>973</v>
      </c>
      <c r="AE79" s="30" t="s">
        <v>974</v>
      </c>
    </row>
    <row r="80" spans="1:31" ht="15" customHeight="1" x14ac:dyDescent="0.25">
      <c r="A80" s="176"/>
      <c r="B80" s="195"/>
      <c r="C80" s="196"/>
      <c r="D80" s="197"/>
      <c r="E80" s="197"/>
      <c r="F80" s="197"/>
      <c r="G80" s="197"/>
      <c r="H80" s="197"/>
      <c r="I80" s="197"/>
      <c r="J80" s="197"/>
      <c r="K80" s="197"/>
      <c r="L80" s="197"/>
      <c r="M80" s="197"/>
      <c r="N80" s="197"/>
      <c r="O80" s="198"/>
      <c r="P80" s="220"/>
      <c r="Q80" s="220"/>
      <c r="R80" s="197"/>
      <c r="S80" s="197"/>
      <c r="T80" s="197"/>
      <c r="U80" s="197"/>
      <c r="V80" s="197"/>
      <c r="W80" s="197"/>
      <c r="X80" s="197"/>
      <c r="Y80" s="197"/>
      <c r="Z80" s="197"/>
      <c r="AA80" s="199"/>
      <c r="AB80" s="181"/>
    </row>
    <row r="81" spans="1:28" ht="15" customHeight="1" x14ac:dyDescent="0.25">
      <c r="A81" s="176"/>
      <c r="B81" s="200"/>
      <c r="C81" s="465" t="s">
        <v>980</v>
      </c>
      <c r="D81" s="465"/>
      <c r="E81" s="465"/>
      <c r="F81" s="465"/>
      <c r="G81" s="465"/>
      <c r="H81" s="209"/>
      <c r="I81" s="77"/>
      <c r="J81" s="77"/>
      <c r="K81" s="77"/>
      <c r="L81" s="77"/>
      <c r="M81" s="77"/>
      <c r="N81" s="77"/>
      <c r="O81" s="77"/>
      <c r="P81" s="77"/>
      <c r="Q81" s="77"/>
      <c r="R81" s="77"/>
      <c r="S81" s="77"/>
      <c r="T81" s="77"/>
      <c r="U81" s="77"/>
      <c r="V81" s="77"/>
      <c r="W81" s="77"/>
      <c r="X81" s="47"/>
      <c r="Y81" s="47"/>
      <c r="Z81" s="47" t="str">
        <f>IF(AND(Z84="Complete",Z86="Complete"),"Complete","Incomplete")</f>
        <v>Incomplete</v>
      </c>
      <c r="AA81" s="202"/>
      <c r="AB81" s="181"/>
    </row>
    <row r="82" spans="1:28" ht="53.25" customHeight="1" x14ac:dyDescent="0.2">
      <c r="A82" s="176"/>
      <c r="B82" s="200"/>
      <c r="C82" s="465"/>
      <c r="D82" s="465"/>
      <c r="E82" s="465"/>
      <c r="F82" s="465"/>
      <c r="G82" s="465"/>
      <c r="H82" s="209"/>
      <c r="I82" s="77"/>
      <c r="J82" s="235" t="s">
        <v>988</v>
      </c>
      <c r="K82" s="77"/>
      <c r="L82" s="235" t="s">
        <v>989</v>
      </c>
      <c r="M82" s="77"/>
      <c r="N82" s="77"/>
      <c r="O82" s="77"/>
      <c r="P82" s="77"/>
      <c r="Q82" s="77"/>
      <c r="R82" s="77"/>
      <c r="S82" s="77"/>
      <c r="T82" s="77"/>
      <c r="U82" s="77"/>
      <c r="V82" s="77"/>
      <c r="W82" s="77"/>
      <c r="X82" s="47"/>
      <c r="Y82" s="47"/>
      <c r="Z82" s="77"/>
      <c r="AA82" s="202"/>
      <c r="AB82" s="181"/>
    </row>
    <row r="83" spans="1:28" ht="15" customHeight="1" x14ac:dyDescent="0.25">
      <c r="A83" s="176"/>
      <c r="B83" s="200"/>
      <c r="C83" s="209"/>
      <c r="D83" s="209"/>
      <c r="E83" s="209"/>
      <c r="F83" s="209"/>
      <c r="G83" s="209"/>
      <c r="H83" s="209"/>
      <c r="I83" s="77"/>
      <c r="J83" s="77"/>
      <c r="K83" s="77"/>
      <c r="L83" s="77"/>
      <c r="M83" s="77"/>
      <c r="N83" s="77"/>
      <c r="O83" s="77"/>
      <c r="P83" s="77"/>
      <c r="Q83" s="77"/>
      <c r="R83" s="77"/>
      <c r="S83" s="77"/>
      <c r="T83" s="77"/>
      <c r="U83" s="77"/>
      <c r="V83" s="77"/>
      <c r="W83" s="77"/>
      <c r="X83" s="47"/>
      <c r="Y83" s="47"/>
      <c r="Z83" s="77"/>
      <c r="AA83" s="202"/>
      <c r="AB83" s="181"/>
    </row>
    <row r="84" spans="1:28" ht="15" customHeight="1" x14ac:dyDescent="0.2">
      <c r="A84" s="176"/>
      <c r="B84" s="200"/>
      <c r="C84" s="113" t="s">
        <v>981</v>
      </c>
      <c r="D84" s="209"/>
      <c r="E84" s="209"/>
      <c r="F84" s="209"/>
      <c r="G84" s="209"/>
      <c r="H84" s="209"/>
      <c r="I84" s="77"/>
      <c r="J84" s="67"/>
      <c r="K84" s="77"/>
      <c r="L84" s="67"/>
      <c r="M84" s="77"/>
      <c r="N84" s="77" t="s">
        <v>990</v>
      </c>
      <c r="O84" s="77"/>
      <c r="P84" s="77"/>
      <c r="Q84" s="77"/>
      <c r="R84" s="77"/>
      <c r="S84" s="77"/>
      <c r="T84" s="77"/>
      <c r="U84" s="77"/>
      <c r="V84" s="253"/>
      <c r="W84" s="77"/>
      <c r="X84" s="47"/>
      <c r="Y84" s="47"/>
      <c r="Z84" s="47" t="str">
        <f>IF(AND(J84&lt;&gt;"",OR(L84="No",AND(L84="Yes",V84&lt;&gt;""))),"Complete","Incomplete")</f>
        <v>Incomplete</v>
      </c>
      <c r="AA84" s="202"/>
      <c r="AB84" s="181"/>
    </row>
    <row r="85" spans="1:28" ht="15" customHeight="1" x14ac:dyDescent="0.25">
      <c r="A85" s="176"/>
      <c r="B85" s="200"/>
      <c r="C85" s="209"/>
      <c r="D85" s="209"/>
      <c r="E85" s="209"/>
      <c r="F85" s="209"/>
      <c r="G85" s="209"/>
      <c r="H85" s="209"/>
      <c r="I85" s="77"/>
      <c r="J85" s="77"/>
      <c r="K85" s="77"/>
      <c r="L85" s="77"/>
      <c r="M85" s="77"/>
      <c r="N85" s="77"/>
      <c r="O85" s="77"/>
      <c r="P85" s="77"/>
      <c r="Q85" s="77"/>
      <c r="R85" s="77"/>
      <c r="S85" s="77"/>
      <c r="T85" s="77"/>
      <c r="U85" s="77"/>
      <c r="V85" s="77"/>
      <c r="W85" s="77"/>
      <c r="X85" s="47"/>
      <c r="Y85" s="47"/>
      <c r="Z85" s="77"/>
      <c r="AA85" s="202"/>
      <c r="AB85" s="181"/>
    </row>
    <row r="86" spans="1:28" ht="15" customHeight="1" x14ac:dyDescent="0.2">
      <c r="A86" s="176"/>
      <c r="B86" s="200"/>
      <c r="C86" s="113" t="s">
        <v>987</v>
      </c>
      <c r="D86" s="209"/>
      <c r="E86" s="209"/>
      <c r="F86" s="209"/>
      <c r="G86" s="209"/>
      <c r="H86" s="209"/>
      <c r="I86" s="77"/>
      <c r="J86" s="67"/>
      <c r="K86" s="77"/>
      <c r="L86" s="67"/>
      <c r="M86" s="77"/>
      <c r="N86" s="77" t="s">
        <v>991</v>
      </c>
      <c r="O86" s="77"/>
      <c r="P86" s="77"/>
      <c r="Q86" s="77"/>
      <c r="R86" s="77"/>
      <c r="S86" s="77"/>
      <c r="T86" s="77"/>
      <c r="U86" s="77"/>
      <c r="V86" s="253"/>
      <c r="W86" s="77"/>
      <c r="X86" s="47"/>
      <c r="Y86" s="47"/>
      <c r="Z86" s="47" t="str">
        <f>IF(AND(J86&lt;&gt;"",OR(L86="No",AND(L86="Yes",V86&lt;&gt;""))),"Complete","Incomplete")</f>
        <v>Incomplete</v>
      </c>
      <c r="AA86" s="202"/>
      <c r="AB86" s="181"/>
    </row>
    <row r="87" spans="1:28" ht="15" customHeight="1" x14ac:dyDescent="0.25">
      <c r="A87" s="176"/>
      <c r="B87" s="200"/>
      <c r="C87" s="209"/>
      <c r="D87" s="209"/>
      <c r="E87" s="209"/>
      <c r="F87" s="209"/>
      <c r="G87" s="209"/>
      <c r="H87" s="209"/>
      <c r="I87" s="77"/>
      <c r="J87" s="77"/>
      <c r="K87" s="77"/>
      <c r="L87" s="77"/>
      <c r="M87" s="77"/>
      <c r="N87" s="77"/>
      <c r="O87" s="77"/>
      <c r="P87" s="77"/>
      <c r="Q87" s="77"/>
      <c r="R87" s="77"/>
      <c r="S87" s="77"/>
      <c r="T87" s="77"/>
      <c r="U87" s="77"/>
      <c r="V87" s="77"/>
      <c r="W87" s="77"/>
      <c r="X87" s="47"/>
      <c r="Y87" s="47"/>
      <c r="Z87" s="77"/>
      <c r="AA87" s="202"/>
      <c r="AB87" s="181"/>
    </row>
    <row r="88" spans="1:28" ht="15" customHeight="1" x14ac:dyDescent="0.25">
      <c r="A88" s="176"/>
      <c r="B88" s="200"/>
      <c r="C88" s="209"/>
      <c r="D88" s="209"/>
      <c r="E88" s="209"/>
      <c r="F88" s="209"/>
      <c r="G88" s="209"/>
      <c r="H88" s="209"/>
      <c r="I88" s="77"/>
      <c r="J88" s="77"/>
      <c r="K88" s="77"/>
      <c r="L88" s="77"/>
      <c r="M88" s="77"/>
      <c r="N88" s="77"/>
      <c r="O88" s="77"/>
      <c r="P88" s="77"/>
      <c r="Q88" s="77"/>
      <c r="R88" s="77"/>
      <c r="S88" s="77"/>
      <c r="T88" s="77"/>
      <c r="U88" s="77"/>
      <c r="V88" s="77"/>
      <c r="W88" s="77"/>
      <c r="X88" s="47"/>
      <c r="Y88" s="47"/>
      <c r="Z88" s="77"/>
      <c r="AA88" s="202"/>
      <c r="AB88" s="181"/>
    </row>
    <row r="89" spans="1:28" ht="15" customHeight="1" x14ac:dyDescent="0.25">
      <c r="A89" s="176"/>
      <c r="B89" s="200"/>
      <c r="C89" s="209"/>
      <c r="D89" s="209"/>
      <c r="E89" s="209"/>
      <c r="F89" s="209"/>
      <c r="G89" s="209"/>
      <c r="H89" s="209"/>
      <c r="I89" s="77"/>
      <c r="J89" s="77"/>
      <c r="K89" s="77"/>
      <c r="L89" s="77"/>
      <c r="M89" s="77"/>
      <c r="N89" s="77"/>
      <c r="O89" s="77"/>
      <c r="P89" s="77"/>
      <c r="Q89" s="77"/>
      <c r="R89" s="77"/>
      <c r="S89" s="77"/>
      <c r="T89" s="77"/>
      <c r="U89" s="77"/>
      <c r="V89" s="77"/>
      <c r="W89" s="77"/>
      <c r="X89" s="47"/>
      <c r="Y89" s="47"/>
      <c r="Z89" s="77"/>
      <c r="AA89" s="202"/>
      <c r="AB89" s="181"/>
    </row>
    <row r="90" spans="1:28" ht="15" customHeight="1" x14ac:dyDescent="0.25">
      <c r="A90" s="176"/>
      <c r="B90" s="200"/>
      <c r="C90" s="113" t="s">
        <v>986</v>
      </c>
      <c r="D90" s="209"/>
      <c r="E90" s="209"/>
      <c r="F90" s="209"/>
      <c r="G90" s="209"/>
      <c r="H90" s="209"/>
      <c r="I90" s="77"/>
      <c r="J90" s="77"/>
      <c r="K90" s="77"/>
      <c r="L90" s="77"/>
      <c r="M90" s="77"/>
      <c r="N90" s="77"/>
      <c r="O90" s="77"/>
      <c r="P90" s="77"/>
      <c r="Q90" s="77"/>
      <c r="R90" s="77"/>
      <c r="S90" s="77"/>
      <c r="T90" s="77"/>
      <c r="U90" s="77"/>
      <c r="V90" s="77"/>
      <c r="W90" s="77"/>
      <c r="X90" s="47"/>
      <c r="Y90" s="47"/>
      <c r="Z90" s="77"/>
      <c r="AA90" s="202"/>
      <c r="AB90" s="181"/>
    </row>
    <row r="91" spans="1:28" ht="15" customHeight="1" x14ac:dyDescent="0.25">
      <c r="A91" s="176"/>
      <c r="B91" s="200"/>
      <c r="C91" s="209"/>
      <c r="D91" s="236" t="s">
        <v>982</v>
      </c>
      <c r="E91" s="209"/>
      <c r="F91" s="209"/>
      <c r="G91" s="209"/>
      <c r="H91" s="209"/>
      <c r="I91" s="77"/>
      <c r="J91" s="77"/>
      <c r="K91" s="77"/>
      <c r="L91" s="77"/>
      <c r="M91" s="77"/>
      <c r="N91" s="77"/>
      <c r="O91" s="77"/>
      <c r="P91" s="77"/>
      <c r="Q91" s="77"/>
      <c r="R91" s="77"/>
      <c r="S91" s="77"/>
      <c r="T91" s="77"/>
      <c r="U91" s="77"/>
      <c r="V91" s="77"/>
      <c r="W91" s="77"/>
      <c r="X91" s="47"/>
      <c r="Y91" s="47"/>
      <c r="Z91" s="77"/>
      <c r="AA91" s="202"/>
      <c r="AB91" s="181"/>
    </row>
    <row r="92" spans="1:28" ht="15" customHeight="1" x14ac:dyDescent="0.25">
      <c r="A92" s="176"/>
      <c r="B92" s="200"/>
      <c r="C92" s="209"/>
      <c r="D92" s="236" t="s">
        <v>983</v>
      </c>
      <c r="E92" s="209"/>
      <c r="F92" s="209"/>
      <c r="G92" s="209"/>
      <c r="H92" s="209"/>
      <c r="I92" s="77"/>
      <c r="J92" s="77"/>
      <c r="K92" s="77"/>
      <c r="L92" s="77"/>
      <c r="M92" s="77"/>
      <c r="N92" s="77"/>
      <c r="O92" s="77"/>
      <c r="P92" s="77"/>
      <c r="Q92" s="77"/>
      <c r="R92" s="77"/>
      <c r="S92" s="77"/>
      <c r="T92" s="77"/>
      <c r="U92" s="77"/>
      <c r="V92" s="77"/>
      <c r="W92" s="77"/>
      <c r="X92" s="47"/>
      <c r="Y92" s="47"/>
      <c r="Z92" s="77"/>
      <c r="AA92" s="202"/>
      <c r="AB92" s="181"/>
    </row>
    <row r="93" spans="1:28" ht="15" customHeight="1" x14ac:dyDescent="0.25">
      <c r="A93" s="176"/>
      <c r="B93" s="200"/>
      <c r="C93" s="209"/>
      <c r="D93" s="236" t="s">
        <v>985</v>
      </c>
      <c r="E93" s="209"/>
      <c r="F93" s="209"/>
      <c r="G93" s="209"/>
      <c r="H93" s="209"/>
      <c r="I93" s="77"/>
      <c r="J93" s="77"/>
      <c r="K93" s="77"/>
      <c r="L93" s="77"/>
      <c r="M93" s="77"/>
      <c r="N93" s="77"/>
      <c r="O93" s="77"/>
      <c r="P93" s="77"/>
      <c r="Q93" s="77"/>
      <c r="R93" s="77"/>
      <c r="S93" s="77"/>
      <c r="T93" s="77"/>
      <c r="U93" s="77"/>
      <c r="V93" s="77"/>
      <c r="W93" s="77"/>
      <c r="X93" s="47"/>
      <c r="Y93" s="47"/>
      <c r="Z93" s="77"/>
      <c r="AA93" s="202"/>
      <c r="AB93" s="181"/>
    </row>
    <row r="94" spans="1:28" ht="15" customHeight="1" x14ac:dyDescent="0.25">
      <c r="A94" s="176"/>
      <c r="B94" s="200"/>
      <c r="C94" s="209"/>
      <c r="D94" s="236" t="s">
        <v>984</v>
      </c>
      <c r="E94" s="209"/>
      <c r="F94" s="209"/>
      <c r="G94" s="209"/>
      <c r="H94" s="209"/>
      <c r="I94" s="77"/>
      <c r="J94" s="77"/>
      <c r="K94" s="77"/>
      <c r="L94" s="77"/>
      <c r="M94" s="77"/>
      <c r="N94" s="77"/>
      <c r="O94" s="77"/>
      <c r="P94" s="77"/>
      <c r="Q94" s="77"/>
      <c r="R94" s="77"/>
      <c r="S94" s="77"/>
      <c r="T94" s="77"/>
      <c r="U94" s="77"/>
      <c r="V94" s="77"/>
      <c r="W94" s="77"/>
      <c r="X94" s="47"/>
      <c r="Y94" s="47"/>
      <c r="Z94" s="77"/>
      <c r="AA94" s="202"/>
      <c r="AB94" s="181"/>
    </row>
    <row r="95" spans="1:28" ht="15" customHeight="1" thickBot="1" x14ac:dyDescent="0.3">
      <c r="A95" s="176"/>
      <c r="B95" s="210"/>
      <c r="C95" s="237"/>
      <c r="D95" s="237"/>
      <c r="E95" s="237"/>
      <c r="F95" s="237"/>
      <c r="G95" s="237"/>
      <c r="H95" s="237"/>
      <c r="I95" s="212"/>
      <c r="J95" s="212"/>
      <c r="K95" s="212"/>
      <c r="L95" s="212"/>
      <c r="M95" s="212"/>
      <c r="N95" s="212"/>
      <c r="O95" s="212"/>
      <c r="P95" s="212"/>
      <c r="Q95" s="212"/>
      <c r="R95" s="212"/>
      <c r="S95" s="212"/>
      <c r="T95" s="212"/>
      <c r="U95" s="212"/>
      <c r="V95" s="212"/>
      <c r="W95" s="212"/>
      <c r="X95" s="214"/>
      <c r="Y95" s="214"/>
      <c r="Z95" s="212"/>
      <c r="AA95" s="215"/>
      <c r="AB95" s="181"/>
    </row>
    <row r="96" spans="1:28" ht="15" customHeight="1" thickBot="1" x14ac:dyDescent="0.3">
      <c r="A96" s="176"/>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9"/>
      <c r="AA96" s="179"/>
      <c r="AB96" s="181"/>
    </row>
    <row r="97" spans="1:31" ht="15" customHeight="1" thickBot="1" x14ac:dyDescent="0.25">
      <c r="A97" s="176"/>
      <c r="B97" s="32"/>
      <c r="C97" s="33" t="s">
        <v>880</v>
      </c>
      <c r="D97" s="34"/>
      <c r="E97" s="34"/>
      <c r="F97" s="34"/>
      <c r="G97" s="34"/>
      <c r="H97" s="34"/>
      <c r="I97" s="34"/>
      <c r="J97" s="34"/>
      <c r="K97" s="34"/>
      <c r="L97" s="34"/>
      <c r="M97" s="34"/>
      <c r="N97" s="34"/>
      <c r="O97" s="35"/>
      <c r="P97" s="34"/>
      <c r="Q97" s="34"/>
      <c r="R97" s="34"/>
      <c r="S97" s="34"/>
      <c r="T97" s="34"/>
      <c r="U97" s="34"/>
      <c r="V97" s="34"/>
      <c r="W97" s="34"/>
      <c r="X97" s="34"/>
      <c r="Y97" s="34"/>
      <c r="Z97" s="34"/>
      <c r="AA97" s="36"/>
      <c r="AB97" s="181"/>
      <c r="AD97" s="37" t="s">
        <v>973</v>
      </c>
      <c r="AE97" s="30" t="s">
        <v>974</v>
      </c>
    </row>
    <row r="98" spans="1:31" ht="15" customHeight="1" x14ac:dyDescent="0.2">
      <c r="A98" s="176"/>
      <c r="B98" s="38"/>
      <c r="C98" s="54"/>
      <c r="D98" s="39"/>
      <c r="E98" s="39"/>
      <c r="F98" s="39"/>
      <c r="G98" s="39"/>
      <c r="H98" s="39"/>
      <c r="I98" s="39"/>
      <c r="J98" s="39"/>
      <c r="K98" s="39"/>
      <c r="L98" s="39"/>
      <c r="M98" s="39"/>
      <c r="N98" s="39"/>
      <c r="O98" s="40"/>
      <c r="P98" s="39"/>
      <c r="Q98" s="39"/>
      <c r="R98" s="39"/>
      <c r="S98" s="39"/>
      <c r="T98" s="39"/>
      <c r="U98" s="39"/>
      <c r="V98" s="39"/>
      <c r="W98" s="39"/>
      <c r="X98" s="39"/>
      <c r="Y98" s="39"/>
      <c r="Z98" s="39"/>
      <c r="AA98" s="41"/>
      <c r="AB98" s="181"/>
    </row>
    <row r="99" spans="1:31" ht="15" customHeight="1" x14ac:dyDescent="0.2">
      <c r="A99" s="176"/>
      <c r="B99" s="42"/>
      <c r="C99" s="440" t="s">
        <v>879</v>
      </c>
      <c r="D99" s="440"/>
      <c r="E99" s="440"/>
      <c r="F99" s="440"/>
      <c r="G99" s="440"/>
      <c r="H99" s="440"/>
      <c r="I99" s="441"/>
      <c r="J99" s="449"/>
      <c r="K99" s="450"/>
      <c r="L99" s="450"/>
      <c r="M99" s="450"/>
      <c r="N99" s="450"/>
      <c r="O99" s="450"/>
      <c r="P99" s="450"/>
      <c r="Q99" s="450"/>
      <c r="R99" s="450"/>
      <c r="S99" s="450"/>
      <c r="T99" s="450"/>
      <c r="U99" s="450"/>
      <c r="V99" s="450"/>
      <c r="W99" s="450"/>
      <c r="X99" s="450"/>
      <c r="Y99" s="450"/>
      <c r="Z99" s="451"/>
      <c r="AA99" s="48"/>
      <c r="AB99" s="181"/>
    </row>
    <row r="100" spans="1:31" ht="15" customHeight="1" x14ac:dyDescent="0.2">
      <c r="A100" s="176"/>
      <c r="B100" s="42"/>
      <c r="C100" s="440"/>
      <c r="D100" s="440"/>
      <c r="E100" s="440"/>
      <c r="F100" s="440"/>
      <c r="G100" s="440"/>
      <c r="H100" s="440"/>
      <c r="I100" s="441"/>
      <c r="J100" s="452"/>
      <c r="K100" s="453"/>
      <c r="L100" s="453"/>
      <c r="M100" s="453"/>
      <c r="N100" s="453"/>
      <c r="O100" s="453"/>
      <c r="P100" s="453"/>
      <c r="Q100" s="453"/>
      <c r="R100" s="453"/>
      <c r="S100" s="453"/>
      <c r="T100" s="453"/>
      <c r="U100" s="453"/>
      <c r="V100" s="453"/>
      <c r="W100" s="453"/>
      <c r="X100" s="453"/>
      <c r="Y100" s="453"/>
      <c r="Z100" s="454"/>
      <c r="AA100" s="48"/>
      <c r="AB100" s="181"/>
    </row>
    <row r="101" spans="1:31" ht="15" customHeight="1" x14ac:dyDescent="0.2">
      <c r="A101" s="176"/>
      <c r="B101" s="42"/>
      <c r="C101" s="440"/>
      <c r="D101" s="440"/>
      <c r="E101" s="440"/>
      <c r="F101" s="440"/>
      <c r="G101" s="440"/>
      <c r="H101" s="440"/>
      <c r="I101" s="441"/>
      <c r="J101" s="452"/>
      <c r="K101" s="453"/>
      <c r="L101" s="453"/>
      <c r="M101" s="453"/>
      <c r="N101" s="453"/>
      <c r="O101" s="453"/>
      <c r="P101" s="453"/>
      <c r="Q101" s="453"/>
      <c r="R101" s="453"/>
      <c r="S101" s="453"/>
      <c r="T101" s="453"/>
      <c r="U101" s="453"/>
      <c r="V101" s="453"/>
      <c r="W101" s="453"/>
      <c r="X101" s="453"/>
      <c r="Y101" s="453"/>
      <c r="Z101" s="454"/>
      <c r="AA101" s="48"/>
      <c r="AB101" s="181"/>
    </row>
    <row r="102" spans="1:31" ht="15" customHeight="1" x14ac:dyDescent="0.2">
      <c r="A102" s="176"/>
      <c r="B102" s="42"/>
      <c r="C102" s="440"/>
      <c r="D102" s="440"/>
      <c r="E102" s="440"/>
      <c r="F102" s="440"/>
      <c r="G102" s="440"/>
      <c r="H102" s="440"/>
      <c r="I102" s="441"/>
      <c r="J102" s="452"/>
      <c r="K102" s="453"/>
      <c r="L102" s="453"/>
      <c r="M102" s="453"/>
      <c r="N102" s="453"/>
      <c r="O102" s="453"/>
      <c r="P102" s="453"/>
      <c r="Q102" s="453"/>
      <c r="R102" s="453"/>
      <c r="S102" s="453"/>
      <c r="T102" s="453"/>
      <c r="U102" s="453"/>
      <c r="V102" s="453"/>
      <c r="W102" s="453"/>
      <c r="X102" s="453"/>
      <c r="Y102" s="453"/>
      <c r="Z102" s="454"/>
      <c r="AA102" s="48"/>
      <c r="AB102" s="181"/>
    </row>
    <row r="103" spans="1:31" ht="15" customHeight="1" x14ac:dyDescent="0.2">
      <c r="A103" s="176"/>
      <c r="B103" s="42"/>
      <c r="C103" s="77"/>
      <c r="D103" s="77"/>
      <c r="E103" s="77"/>
      <c r="F103" s="77"/>
      <c r="G103" s="77"/>
      <c r="H103" s="77"/>
      <c r="I103" s="78"/>
      <c r="J103" s="452"/>
      <c r="K103" s="453"/>
      <c r="L103" s="453"/>
      <c r="M103" s="453"/>
      <c r="N103" s="453"/>
      <c r="O103" s="453"/>
      <c r="P103" s="453"/>
      <c r="Q103" s="453"/>
      <c r="R103" s="453"/>
      <c r="S103" s="453"/>
      <c r="T103" s="453"/>
      <c r="U103" s="453"/>
      <c r="V103" s="453"/>
      <c r="W103" s="453"/>
      <c r="X103" s="453"/>
      <c r="Y103" s="453"/>
      <c r="Z103" s="454"/>
      <c r="AA103" s="48"/>
      <c r="AB103" s="181"/>
    </row>
    <row r="104" spans="1:31" ht="15" customHeight="1" x14ac:dyDescent="0.2">
      <c r="A104" s="176"/>
      <c r="B104" s="42"/>
      <c r="C104" s="77"/>
      <c r="D104" s="77"/>
      <c r="E104" s="77"/>
      <c r="F104" s="77"/>
      <c r="G104" s="77"/>
      <c r="H104" s="77"/>
      <c r="I104" s="78"/>
      <c r="J104" s="452"/>
      <c r="K104" s="453"/>
      <c r="L104" s="453"/>
      <c r="M104" s="453"/>
      <c r="N104" s="453"/>
      <c r="O104" s="453"/>
      <c r="P104" s="453"/>
      <c r="Q104" s="453"/>
      <c r="R104" s="453"/>
      <c r="S104" s="453"/>
      <c r="T104" s="453"/>
      <c r="U104" s="453"/>
      <c r="V104" s="453"/>
      <c r="W104" s="453"/>
      <c r="X104" s="453"/>
      <c r="Y104" s="453"/>
      <c r="Z104" s="454"/>
      <c r="AA104" s="48"/>
      <c r="AB104" s="181"/>
    </row>
    <row r="105" spans="1:31" ht="15" customHeight="1" x14ac:dyDescent="0.2">
      <c r="A105" s="176"/>
      <c r="B105" s="42"/>
      <c r="C105" s="77"/>
      <c r="D105" s="77"/>
      <c r="E105" s="77"/>
      <c r="F105" s="77"/>
      <c r="G105" s="77"/>
      <c r="H105" s="77"/>
      <c r="I105" s="78"/>
      <c r="J105" s="452"/>
      <c r="K105" s="453"/>
      <c r="L105" s="453"/>
      <c r="M105" s="453"/>
      <c r="N105" s="453"/>
      <c r="O105" s="453"/>
      <c r="P105" s="453"/>
      <c r="Q105" s="453"/>
      <c r="R105" s="453"/>
      <c r="S105" s="453"/>
      <c r="T105" s="453"/>
      <c r="U105" s="453"/>
      <c r="V105" s="453"/>
      <c r="W105" s="453"/>
      <c r="X105" s="453"/>
      <c r="Y105" s="453"/>
      <c r="Z105" s="454"/>
      <c r="AA105" s="48"/>
      <c r="AB105" s="181"/>
    </row>
    <row r="106" spans="1:31" ht="15" customHeight="1" x14ac:dyDescent="0.2">
      <c r="A106" s="176"/>
      <c r="B106" s="42"/>
      <c r="C106" s="77"/>
      <c r="D106" s="77"/>
      <c r="E106" s="77"/>
      <c r="F106" s="77"/>
      <c r="G106" s="77"/>
      <c r="H106" s="77"/>
      <c r="I106" s="78"/>
      <c r="J106" s="452"/>
      <c r="K106" s="453"/>
      <c r="L106" s="453"/>
      <c r="M106" s="453"/>
      <c r="N106" s="453"/>
      <c r="O106" s="453"/>
      <c r="P106" s="453"/>
      <c r="Q106" s="453"/>
      <c r="R106" s="453"/>
      <c r="S106" s="453"/>
      <c r="T106" s="453"/>
      <c r="U106" s="453"/>
      <c r="V106" s="453"/>
      <c r="W106" s="453"/>
      <c r="X106" s="453"/>
      <c r="Y106" s="453"/>
      <c r="Z106" s="454"/>
      <c r="AA106" s="48"/>
      <c r="AB106" s="181"/>
    </row>
    <row r="107" spans="1:31" ht="15" customHeight="1" x14ac:dyDescent="0.2">
      <c r="A107" s="176"/>
      <c r="B107" s="42"/>
      <c r="C107" s="77"/>
      <c r="D107" s="77"/>
      <c r="E107" s="77"/>
      <c r="F107" s="77"/>
      <c r="G107" s="77"/>
      <c r="H107" s="77"/>
      <c r="I107" s="78"/>
      <c r="J107" s="455"/>
      <c r="K107" s="456"/>
      <c r="L107" s="456"/>
      <c r="M107" s="456"/>
      <c r="N107" s="456"/>
      <c r="O107" s="456"/>
      <c r="P107" s="456"/>
      <c r="Q107" s="456"/>
      <c r="R107" s="456"/>
      <c r="S107" s="456"/>
      <c r="T107" s="456"/>
      <c r="U107" s="456"/>
      <c r="V107" s="456"/>
      <c r="W107" s="456"/>
      <c r="X107" s="456"/>
      <c r="Y107" s="456"/>
      <c r="Z107" s="457"/>
      <c r="AA107" s="48"/>
      <c r="AB107" s="181"/>
    </row>
    <row r="108" spans="1:31" ht="15" customHeight="1" thickBot="1" x14ac:dyDescent="0.25">
      <c r="A108" s="176"/>
      <c r="B108" s="49"/>
      <c r="C108" s="50"/>
      <c r="D108" s="50"/>
      <c r="E108" s="50"/>
      <c r="F108" s="50"/>
      <c r="G108" s="50"/>
      <c r="H108" s="50"/>
      <c r="I108" s="50"/>
      <c r="J108" s="50"/>
      <c r="K108" s="50"/>
      <c r="L108" s="50"/>
      <c r="M108" s="50"/>
      <c r="N108" s="50"/>
      <c r="O108" s="51"/>
      <c r="P108" s="50"/>
      <c r="Q108" s="50"/>
      <c r="R108" s="50"/>
      <c r="S108" s="50"/>
      <c r="T108" s="50"/>
      <c r="U108" s="50"/>
      <c r="V108" s="50"/>
      <c r="W108" s="50"/>
      <c r="X108" s="50"/>
      <c r="Y108" s="50"/>
      <c r="Z108" s="50"/>
      <c r="AA108" s="52"/>
      <c r="AB108" s="181"/>
    </row>
    <row r="109" spans="1:31" ht="15" customHeight="1" thickBot="1" x14ac:dyDescent="0.3">
      <c r="A109" s="176"/>
      <c r="B109" s="177"/>
      <c r="C109" s="177"/>
      <c r="D109" s="177"/>
      <c r="E109" s="177"/>
      <c r="F109" s="177"/>
      <c r="G109" s="177"/>
      <c r="H109" s="179"/>
      <c r="I109" s="179"/>
      <c r="J109" s="179"/>
      <c r="K109" s="179"/>
      <c r="L109" s="179"/>
      <c r="M109" s="179"/>
      <c r="N109" s="179"/>
      <c r="O109" s="179"/>
      <c r="P109" s="179"/>
      <c r="Q109" s="179"/>
      <c r="R109" s="179"/>
      <c r="S109" s="179"/>
      <c r="T109" s="179"/>
      <c r="U109" s="179"/>
      <c r="V109" s="179"/>
      <c r="W109" s="179"/>
      <c r="X109" s="177"/>
      <c r="Y109" s="177"/>
      <c r="Z109" s="179"/>
      <c r="AA109" s="179"/>
      <c r="AB109" s="181"/>
    </row>
    <row r="110" spans="1:31" ht="15" customHeight="1" thickBot="1" x14ac:dyDescent="0.25">
      <c r="A110" s="176"/>
      <c r="B110" s="32"/>
      <c r="C110" s="33" t="s">
        <v>864</v>
      </c>
      <c r="D110" s="34"/>
      <c r="E110" s="34"/>
      <c r="F110" s="34"/>
      <c r="G110" s="34"/>
      <c r="H110" s="34"/>
      <c r="I110" s="34"/>
      <c r="J110" s="34"/>
      <c r="K110" s="34"/>
      <c r="L110" s="34"/>
      <c r="M110" s="34"/>
      <c r="N110" s="34"/>
      <c r="O110" s="35"/>
      <c r="P110" s="34"/>
      <c r="Q110" s="34"/>
      <c r="R110" s="34"/>
      <c r="S110" s="34"/>
      <c r="T110" s="34"/>
      <c r="U110" s="34"/>
      <c r="V110" s="34"/>
      <c r="W110" s="34"/>
      <c r="X110" s="34"/>
      <c r="Y110" s="34"/>
      <c r="Z110" s="34"/>
      <c r="AA110" s="36"/>
      <c r="AB110" s="181"/>
      <c r="AD110" s="37" t="s">
        <v>973</v>
      </c>
      <c r="AE110" s="30" t="s">
        <v>974</v>
      </c>
    </row>
    <row r="111" spans="1:31" ht="15" customHeight="1" x14ac:dyDescent="0.2">
      <c r="A111" s="176"/>
      <c r="B111" s="38"/>
      <c r="C111" s="39"/>
      <c r="D111" s="39"/>
      <c r="E111" s="39"/>
      <c r="F111" s="39"/>
      <c r="G111" s="39"/>
      <c r="H111" s="39"/>
      <c r="I111" s="39"/>
      <c r="J111" s="39"/>
      <c r="K111" s="39"/>
      <c r="L111" s="39"/>
      <c r="M111" s="39"/>
      <c r="N111" s="39"/>
      <c r="O111" s="40"/>
      <c r="P111" s="39"/>
      <c r="Q111" s="39"/>
      <c r="R111" s="39"/>
      <c r="S111" s="39"/>
      <c r="T111" s="39"/>
      <c r="U111" s="39"/>
      <c r="V111" s="39"/>
      <c r="W111" s="39"/>
      <c r="X111" s="39"/>
      <c r="Y111" s="39"/>
      <c r="Z111" s="39"/>
      <c r="AA111" s="41"/>
      <c r="AB111" s="181"/>
    </row>
    <row r="112" spans="1:31" ht="15" customHeight="1" x14ac:dyDescent="0.2">
      <c r="A112" s="176"/>
      <c r="B112" s="42"/>
      <c r="C112" s="55" t="str">
        <f ca="1">"Please indicate here whether this '"&amp;A1&amp;"' is complete."</f>
        <v>Please indicate here whether this 'Simplified entry form' is complete.</v>
      </c>
      <c r="D112" s="44"/>
      <c r="E112" s="44"/>
      <c r="F112" s="45"/>
      <c r="G112" s="45"/>
      <c r="H112" s="66"/>
      <c r="I112" s="66"/>
      <c r="J112" s="67"/>
      <c r="K112" s="44"/>
      <c r="L112" s="79" t="str">
        <f>IF(AND(J112="Complete",COUNTIF($Z$12:$Z$78,"Incomplete")&gt;0),"Errors identified. Please review and correct the items marked.  ","")</f>
        <v/>
      </c>
      <c r="M112" s="44"/>
      <c r="N112" s="44"/>
      <c r="O112" s="44"/>
      <c r="P112" s="44"/>
      <c r="Q112" s="44"/>
      <c r="R112" s="44"/>
      <c r="S112" s="44"/>
      <c r="T112" s="44"/>
      <c r="U112" s="44"/>
      <c r="V112" s="44"/>
      <c r="W112" s="44"/>
      <c r="X112" s="44"/>
      <c r="Y112" s="44"/>
      <c r="Z112" s="44"/>
      <c r="AA112" s="48"/>
      <c r="AB112" s="181"/>
    </row>
    <row r="113" spans="1:28" ht="15" customHeight="1" x14ac:dyDescent="0.2">
      <c r="A113" s="176"/>
      <c r="B113" s="42"/>
      <c r="C113" s="55"/>
      <c r="D113" s="44"/>
      <c r="E113" s="44"/>
      <c r="F113" s="45"/>
      <c r="G113" s="45"/>
      <c r="H113" s="66"/>
      <c r="I113" s="66"/>
      <c r="J113" s="66"/>
      <c r="K113" s="44"/>
      <c r="L113" s="82" t="s">
        <v>974</v>
      </c>
      <c r="M113" s="44"/>
      <c r="N113" s="44"/>
      <c r="O113" s="44"/>
      <c r="P113" s="44"/>
      <c r="Q113" s="44"/>
      <c r="R113" s="44"/>
      <c r="S113" s="44"/>
      <c r="T113" s="44"/>
      <c r="U113" s="44"/>
      <c r="V113" s="44"/>
      <c r="W113" s="44"/>
      <c r="X113" s="44"/>
      <c r="Y113" s="44"/>
      <c r="Z113" s="44"/>
      <c r="AA113" s="48"/>
      <c r="AB113" s="181"/>
    </row>
    <row r="114" spans="1:28" ht="15" customHeight="1" thickBot="1" x14ac:dyDescent="0.25">
      <c r="A114" s="176"/>
      <c r="B114" s="49"/>
      <c r="C114" s="50"/>
      <c r="D114" s="50"/>
      <c r="E114" s="50"/>
      <c r="F114" s="50"/>
      <c r="G114" s="50"/>
      <c r="H114" s="50"/>
      <c r="I114" s="50"/>
      <c r="J114" s="50"/>
      <c r="K114" s="50"/>
      <c r="L114" s="50"/>
      <c r="M114" s="50"/>
      <c r="N114" s="50"/>
      <c r="O114" s="51"/>
      <c r="P114" s="50"/>
      <c r="Q114" s="50"/>
      <c r="R114" s="50"/>
      <c r="S114" s="50"/>
      <c r="T114" s="50"/>
      <c r="U114" s="50"/>
      <c r="V114" s="50"/>
      <c r="W114" s="50"/>
      <c r="X114" s="50"/>
      <c r="Y114" s="50"/>
      <c r="Z114" s="50"/>
      <c r="AA114" s="52"/>
      <c r="AB114" s="181"/>
    </row>
    <row r="115" spans="1:28" ht="15" customHeight="1" thickBot="1" x14ac:dyDescent="0.3">
      <c r="A115" s="238"/>
      <c r="B115" s="239"/>
      <c r="C115" s="239"/>
      <c r="D115" s="239"/>
      <c r="E115" s="239"/>
      <c r="F115" s="239"/>
      <c r="G115" s="239"/>
      <c r="H115" s="240"/>
      <c r="I115" s="240"/>
      <c r="J115" s="240"/>
      <c r="K115" s="240"/>
      <c r="L115" s="240"/>
      <c r="M115" s="240"/>
      <c r="N115" s="240"/>
      <c r="O115" s="240"/>
      <c r="P115" s="240"/>
      <c r="Q115" s="240"/>
      <c r="R115" s="240"/>
      <c r="S115" s="240"/>
      <c r="T115" s="240"/>
      <c r="U115" s="240"/>
      <c r="V115" s="240"/>
      <c r="W115" s="240"/>
      <c r="X115" s="239"/>
      <c r="Y115" s="239"/>
      <c r="Z115" s="240"/>
      <c r="AA115" s="240"/>
      <c r="AB115" s="241"/>
    </row>
    <row r="116" spans="1:28" ht="15" customHeight="1" x14ac:dyDescent="0.25">
      <c r="A116" s="176"/>
      <c r="B116" s="177"/>
      <c r="C116" s="177"/>
      <c r="D116" s="177"/>
      <c r="E116" s="177"/>
      <c r="F116" s="177"/>
      <c r="G116" s="177"/>
      <c r="H116" s="179"/>
      <c r="I116" s="179"/>
      <c r="J116" s="179"/>
      <c r="K116" s="179"/>
      <c r="L116" s="179"/>
      <c r="M116" s="179"/>
      <c r="N116" s="179"/>
      <c r="O116" s="179"/>
      <c r="P116" s="179"/>
      <c r="Q116" s="179"/>
      <c r="R116" s="179"/>
      <c r="S116" s="179"/>
      <c r="T116" s="179"/>
      <c r="U116" s="179"/>
      <c r="V116" s="179"/>
      <c r="W116" s="179"/>
      <c r="X116" s="177"/>
      <c r="Y116" s="177"/>
      <c r="Z116" s="179"/>
      <c r="AA116" s="179"/>
      <c r="AB116" s="177"/>
    </row>
    <row r="117" spans="1:28" ht="15" customHeight="1" x14ac:dyDescent="0.25">
      <c r="A117" s="176"/>
      <c r="B117" s="177"/>
      <c r="C117" s="177"/>
      <c r="D117" s="177"/>
      <c r="E117" s="177"/>
      <c r="F117" s="177"/>
      <c r="G117" s="177"/>
      <c r="H117" s="179"/>
      <c r="I117" s="179"/>
      <c r="J117" s="179"/>
      <c r="K117" s="179"/>
      <c r="L117" s="179"/>
      <c r="M117" s="179"/>
      <c r="N117" s="179"/>
      <c r="O117" s="179"/>
      <c r="P117" s="179"/>
      <c r="Q117" s="179"/>
      <c r="R117" s="179"/>
      <c r="S117" s="179"/>
      <c r="T117" s="179"/>
      <c r="U117" s="179"/>
      <c r="V117" s="179"/>
      <c r="W117" s="179"/>
      <c r="X117" s="177"/>
      <c r="Y117" s="177"/>
      <c r="Z117" s="179"/>
      <c r="AA117" s="179"/>
      <c r="AB117" s="177"/>
    </row>
    <row r="118" spans="1:28" ht="15" customHeight="1" x14ac:dyDescent="0.25">
      <c r="A118" s="176"/>
      <c r="B118" s="177"/>
      <c r="C118" s="177"/>
      <c r="D118" s="177"/>
      <c r="E118" s="177"/>
      <c r="F118" s="177"/>
      <c r="G118" s="177"/>
      <c r="H118" s="179"/>
      <c r="I118" s="179"/>
      <c r="J118" s="179"/>
      <c r="K118" s="179"/>
      <c r="L118" s="179"/>
      <c r="M118" s="179"/>
      <c r="N118" s="179"/>
      <c r="O118" s="179"/>
      <c r="P118" s="179"/>
      <c r="Q118" s="179"/>
      <c r="R118" s="179"/>
      <c r="S118" s="179"/>
      <c r="T118" s="179"/>
      <c r="U118" s="179"/>
      <c r="V118" s="179"/>
      <c r="W118" s="179"/>
      <c r="X118" s="177"/>
      <c r="Y118" s="177"/>
      <c r="Z118" s="179"/>
      <c r="AA118" s="179"/>
      <c r="AB118" s="177"/>
    </row>
    <row r="119" spans="1:28" ht="15" customHeight="1" x14ac:dyDescent="0.25">
      <c r="A119" s="176"/>
      <c r="B119" s="177"/>
      <c r="C119" s="177"/>
      <c r="D119" s="177"/>
      <c r="E119" s="177"/>
      <c r="F119" s="177"/>
      <c r="G119" s="177"/>
      <c r="H119" s="179"/>
      <c r="I119" s="179"/>
      <c r="J119" s="179"/>
      <c r="K119" s="179"/>
      <c r="L119" s="179"/>
      <c r="M119" s="179"/>
      <c r="N119" s="179"/>
      <c r="O119" s="179"/>
      <c r="P119" s="179"/>
      <c r="Q119" s="179"/>
      <c r="R119" s="179"/>
      <c r="S119" s="179"/>
      <c r="T119" s="179"/>
      <c r="U119" s="179"/>
      <c r="V119" s="179"/>
      <c r="W119" s="179"/>
      <c r="X119" s="177"/>
      <c r="Y119" s="177"/>
      <c r="Z119" s="179"/>
      <c r="AA119" s="179"/>
      <c r="AB119" s="177"/>
    </row>
    <row r="120" spans="1:28" ht="15" customHeight="1" x14ac:dyDescent="0.25">
      <c r="A120" s="176"/>
      <c r="B120" s="177"/>
      <c r="C120" s="177"/>
      <c r="D120" s="177"/>
      <c r="E120" s="177"/>
      <c r="F120" s="177"/>
      <c r="G120" s="177"/>
      <c r="H120" s="179"/>
      <c r="I120" s="179"/>
      <c r="J120" s="179"/>
      <c r="K120" s="179"/>
      <c r="L120" s="179"/>
      <c r="M120" s="179"/>
      <c r="N120" s="179"/>
      <c r="O120" s="179"/>
      <c r="P120" s="179"/>
      <c r="Q120" s="179"/>
      <c r="R120" s="179"/>
      <c r="S120" s="179"/>
      <c r="T120" s="179"/>
      <c r="U120" s="179"/>
      <c r="V120" s="179"/>
      <c r="W120" s="179"/>
      <c r="X120" s="177"/>
      <c r="Y120" s="177"/>
      <c r="Z120" s="179"/>
      <c r="AA120" s="179"/>
      <c r="AB120" s="177"/>
    </row>
    <row r="121" spans="1:28" ht="15" customHeight="1" x14ac:dyDescent="0.25">
      <c r="A121" s="176"/>
      <c r="B121" s="177"/>
      <c r="C121" s="177"/>
      <c r="D121" s="177"/>
      <c r="E121" s="177"/>
      <c r="F121" s="177"/>
      <c r="G121" s="177"/>
      <c r="H121" s="179"/>
      <c r="I121" s="179"/>
      <c r="J121" s="179"/>
      <c r="K121" s="179"/>
      <c r="L121" s="179"/>
      <c r="M121" s="179"/>
      <c r="N121" s="179"/>
      <c r="O121" s="179"/>
      <c r="P121" s="179"/>
      <c r="Q121" s="179"/>
      <c r="R121" s="179"/>
      <c r="S121" s="179"/>
      <c r="T121" s="179"/>
      <c r="U121" s="179"/>
      <c r="V121" s="179"/>
      <c r="W121" s="179"/>
      <c r="X121" s="177"/>
      <c r="Y121" s="177"/>
      <c r="Z121" s="179"/>
      <c r="AA121" s="217"/>
      <c r="AB121" s="177"/>
    </row>
    <row r="122" spans="1:28" ht="15" customHeight="1" x14ac:dyDescent="0.25">
      <c r="A122" s="176"/>
      <c r="B122" s="242"/>
      <c r="C122" s="242"/>
      <c r="D122" s="242"/>
      <c r="E122" s="242"/>
      <c r="F122" s="242"/>
      <c r="G122" s="177"/>
      <c r="H122" s="177"/>
      <c r="I122" s="177"/>
      <c r="J122" s="177"/>
      <c r="K122" s="177"/>
      <c r="L122" s="243"/>
      <c r="M122" s="177"/>
      <c r="N122" s="177"/>
      <c r="O122" s="177"/>
      <c r="P122" s="177"/>
      <c r="Q122" s="177"/>
      <c r="R122" s="177"/>
      <c r="S122" s="177"/>
      <c r="T122" s="177"/>
      <c r="U122" s="177"/>
      <c r="V122" s="177"/>
      <c r="W122" s="177"/>
      <c r="X122" s="178"/>
      <c r="Y122" s="218"/>
      <c r="Z122" s="179"/>
      <c r="AA122" s="179"/>
      <c r="AB122" s="177"/>
    </row>
    <row r="123" spans="1:28" ht="15" customHeight="1" x14ac:dyDescent="0.25">
      <c r="A123" s="176"/>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9"/>
      <c r="AA123" s="217"/>
      <c r="AB123" s="177"/>
    </row>
    <row r="124" spans="1:28" ht="15" customHeight="1" x14ac:dyDescent="0.25">
      <c r="A124" s="176"/>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9"/>
      <c r="AA124" s="217"/>
      <c r="AB124" s="177"/>
    </row>
    <row r="125" spans="1:28" ht="15" customHeight="1" x14ac:dyDescent="0.25">
      <c r="A125" s="176"/>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217"/>
      <c r="AB125" s="177"/>
    </row>
    <row r="126" spans="1:28" ht="15" customHeight="1" x14ac:dyDescent="0.25">
      <c r="A126" s="176"/>
      <c r="B126" s="177"/>
      <c r="C126" s="177"/>
      <c r="D126" s="177"/>
      <c r="E126" s="177"/>
      <c r="F126" s="177"/>
      <c r="G126" s="177"/>
      <c r="H126" s="177"/>
      <c r="I126" s="177"/>
      <c r="J126" s="177"/>
      <c r="K126" s="177"/>
      <c r="L126" s="177"/>
      <c r="M126" s="177"/>
      <c r="N126" s="177"/>
      <c r="O126" s="177"/>
      <c r="P126" s="177"/>
      <c r="Q126" s="177"/>
      <c r="R126" s="179"/>
      <c r="S126" s="177"/>
      <c r="T126" s="177"/>
      <c r="U126" s="177"/>
      <c r="V126" s="177"/>
      <c r="W126" s="177"/>
      <c r="X126" s="177"/>
      <c r="Y126" s="177"/>
      <c r="Z126" s="177"/>
      <c r="AA126" s="179"/>
      <c r="AB126" s="177"/>
    </row>
    <row r="127" spans="1:28" ht="15" customHeight="1" x14ac:dyDescent="0.25">
      <c r="A127" s="176"/>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217"/>
      <c r="AB127" s="177"/>
    </row>
    <row r="128" spans="1:28" ht="15" customHeight="1" x14ac:dyDescent="0.25">
      <c r="A128" s="176"/>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217"/>
      <c r="AB128" s="177"/>
    </row>
    <row r="129" spans="1:29" ht="15" customHeight="1" x14ac:dyDescent="0.25">
      <c r="A129" s="176"/>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217"/>
      <c r="AB129" s="177"/>
    </row>
    <row r="130" spans="1:29" ht="15" customHeight="1" x14ac:dyDescent="0.25">
      <c r="A130" s="176"/>
      <c r="B130" s="177"/>
      <c r="C130" s="177"/>
      <c r="D130" s="177"/>
      <c r="E130" s="177"/>
      <c r="F130" s="177"/>
      <c r="G130" s="244"/>
      <c r="H130" s="177"/>
      <c r="I130" s="177"/>
      <c r="J130" s="177"/>
      <c r="K130" s="177"/>
      <c r="L130" s="177"/>
      <c r="M130" s="177"/>
      <c r="N130" s="177"/>
      <c r="O130" s="177"/>
      <c r="P130" s="177"/>
      <c r="Q130" s="177"/>
      <c r="R130" s="177"/>
      <c r="S130" s="177"/>
      <c r="T130" s="177"/>
      <c r="U130" s="177"/>
      <c r="V130" s="177"/>
      <c r="W130" s="177"/>
      <c r="X130" s="177"/>
      <c r="Y130" s="177"/>
      <c r="Z130" s="177"/>
      <c r="AA130" s="217"/>
      <c r="AB130" s="177"/>
    </row>
    <row r="131" spans="1:29" ht="15" customHeight="1" x14ac:dyDescent="0.25">
      <c r="A131" s="176"/>
      <c r="B131" s="245"/>
      <c r="C131" s="245"/>
      <c r="D131" s="245"/>
      <c r="E131" s="245"/>
      <c r="F131" s="245"/>
      <c r="G131" s="245"/>
      <c r="H131" s="177"/>
      <c r="I131" s="177"/>
      <c r="J131" s="177"/>
      <c r="K131" s="177"/>
      <c r="L131" s="177"/>
      <c r="M131" s="177"/>
      <c r="N131" s="177"/>
      <c r="O131" s="177"/>
      <c r="P131" s="177"/>
      <c r="Q131" s="177"/>
      <c r="R131" s="177"/>
      <c r="S131" s="177"/>
      <c r="T131" s="177"/>
      <c r="U131" s="177"/>
      <c r="V131" s="177"/>
      <c r="W131" s="177"/>
      <c r="X131" s="177"/>
      <c r="Y131" s="177"/>
      <c r="Z131" s="177"/>
      <c r="AA131" s="217"/>
      <c r="AB131" s="177"/>
    </row>
    <row r="132" spans="1:29" ht="15" customHeight="1" x14ac:dyDescent="0.25">
      <c r="A132" s="176"/>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217"/>
      <c r="AB132" s="177"/>
    </row>
    <row r="133" spans="1:29" ht="15" customHeight="1" x14ac:dyDescent="0.25">
      <c r="A133" s="176"/>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217"/>
      <c r="AB133" s="177"/>
    </row>
    <row r="134" spans="1:29" ht="15" customHeight="1" x14ac:dyDescent="0.25">
      <c r="A134" s="176"/>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217"/>
      <c r="AB134" s="177"/>
    </row>
    <row r="135" spans="1:29" ht="15" customHeight="1" x14ac:dyDescent="0.25">
      <c r="A135" s="176"/>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217"/>
      <c r="AB135" s="177"/>
    </row>
    <row r="136" spans="1:29" ht="15" customHeight="1" x14ac:dyDescent="0.25">
      <c r="A136" s="176"/>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217"/>
      <c r="AB136" s="177"/>
    </row>
    <row r="137" spans="1:29" ht="15" customHeight="1" x14ac:dyDescent="0.25">
      <c r="A137" s="176"/>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217"/>
      <c r="AB137" s="177"/>
    </row>
    <row r="138" spans="1:29" ht="15" customHeight="1" x14ac:dyDescent="0.25">
      <c r="A138" s="176"/>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217"/>
      <c r="AB138" s="177"/>
    </row>
    <row r="139" spans="1:29" ht="15" customHeight="1" x14ac:dyDescent="0.25">
      <c r="A139" s="176"/>
      <c r="B139" s="242"/>
      <c r="C139" s="242"/>
      <c r="D139" s="242"/>
      <c r="E139" s="242"/>
      <c r="F139" s="242"/>
      <c r="G139" s="177"/>
      <c r="H139" s="177"/>
      <c r="I139" s="177"/>
      <c r="J139" s="177"/>
      <c r="K139" s="177"/>
      <c r="L139" s="177"/>
      <c r="M139" s="177"/>
      <c r="N139" s="177"/>
      <c r="O139" s="177"/>
      <c r="P139" s="177"/>
      <c r="Q139" s="177"/>
      <c r="R139" s="177"/>
      <c r="S139" s="177"/>
      <c r="T139" s="177"/>
      <c r="U139" s="177"/>
      <c r="V139" s="177"/>
      <c r="W139" s="177"/>
      <c r="X139" s="177"/>
      <c r="Y139" s="177"/>
      <c r="Z139" s="177"/>
      <c r="AA139" s="217"/>
      <c r="AB139" s="177"/>
      <c r="AC139" s="246"/>
    </row>
    <row r="140" spans="1:29" ht="15" customHeight="1" x14ac:dyDescent="0.25">
      <c r="A140" s="176"/>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217"/>
      <c r="AB140" s="177"/>
      <c r="AC140" s="246"/>
    </row>
    <row r="141" spans="1:29" ht="15" customHeight="1" x14ac:dyDescent="0.25">
      <c r="A141" s="176"/>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217"/>
      <c r="AB141" s="177"/>
    </row>
    <row r="142" spans="1:29" ht="15" customHeight="1" x14ac:dyDescent="0.25">
      <c r="A142" s="176"/>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217"/>
      <c r="AB142" s="177"/>
    </row>
    <row r="143" spans="1:29" ht="15" customHeight="1" x14ac:dyDescent="0.25">
      <c r="A143" s="176"/>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217"/>
      <c r="AB143" s="177"/>
    </row>
    <row r="144" spans="1:29" ht="15" customHeight="1" x14ac:dyDescent="0.25">
      <c r="A144" s="176"/>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217"/>
      <c r="AB144" s="177"/>
    </row>
    <row r="145" spans="1:28" ht="15" customHeight="1" x14ac:dyDescent="0.25">
      <c r="A145" s="176"/>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217"/>
      <c r="AB145" s="177"/>
    </row>
    <row r="146" spans="1:28" ht="15" customHeight="1" x14ac:dyDescent="0.25">
      <c r="A146" s="176"/>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217"/>
      <c r="AB146" s="177"/>
    </row>
    <row r="147" spans="1:28" ht="15" customHeight="1" x14ac:dyDescent="0.25">
      <c r="A147" s="176"/>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217"/>
      <c r="AB147" s="177"/>
    </row>
    <row r="148" spans="1:28" ht="15" customHeight="1" x14ac:dyDescent="0.25">
      <c r="A148" s="176"/>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217"/>
      <c r="AB148" s="177"/>
    </row>
    <row r="149" spans="1:28" ht="15" customHeight="1" x14ac:dyDescent="0.25">
      <c r="A149" s="176"/>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217"/>
      <c r="AB149" s="177"/>
    </row>
    <row r="150" spans="1:28" ht="15" customHeight="1" x14ac:dyDescent="0.25">
      <c r="A150" s="176"/>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217"/>
      <c r="AB150" s="177"/>
    </row>
    <row r="151" spans="1:28" ht="15" customHeight="1" x14ac:dyDescent="0.25">
      <c r="A151" s="176"/>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217"/>
      <c r="AB151" s="177"/>
    </row>
    <row r="152" spans="1:28" x14ac:dyDescent="0.25">
      <c r="A152" s="176"/>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217"/>
      <c r="AB152" s="177"/>
    </row>
    <row r="153" spans="1:28" x14ac:dyDescent="0.25">
      <c r="A153" s="176"/>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217"/>
      <c r="AB153" s="177"/>
    </row>
    <row r="154" spans="1:28" x14ac:dyDescent="0.25">
      <c r="A154" s="176"/>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217"/>
      <c r="AB154" s="177"/>
    </row>
    <row r="155" spans="1:28" x14ac:dyDescent="0.25">
      <c r="A155" s="176"/>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217"/>
      <c r="AB155" s="177"/>
    </row>
    <row r="156" spans="1:28" x14ac:dyDescent="0.25">
      <c r="A156" s="176"/>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217"/>
      <c r="AB156" s="177"/>
    </row>
  </sheetData>
  <sheetProtection password="D21B" sheet="1" objects="1" scenarios="1"/>
  <protectedRanges>
    <protectedRange sqref="J55 L55 J57 L57 J59 L59 J61 L61 J63 L63 J65 L65 J75 L75 L67 J67 L69 J69 J71 L71 J73 L73" name="CoInfo_1_2"/>
    <protectedRange sqref="J35 W35 J38 J41 W38" name="CoInfo_2"/>
    <protectedRange sqref="J23" name="CoInfo_1_2_1"/>
    <protectedRange sqref="J112 J84 J86 L84 L86" name="CoInfo"/>
  </protectedRanges>
  <mergeCells count="15">
    <mergeCell ref="C99:I102"/>
    <mergeCell ref="J99:Z107"/>
    <mergeCell ref="C40:G40"/>
    <mergeCell ref="C51:G53"/>
    <mergeCell ref="C38:G39"/>
    <mergeCell ref="N38:V39"/>
    <mergeCell ref="C81:G82"/>
    <mergeCell ref="S2:AA2"/>
    <mergeCell ref="C35:G36"/>
    <mergeCell ref="F5:J6"/>
    <mergeCell ref="V5:Z6"/>
    <mergeCell ref="N35:V36"/>
    <mergeCell ref="C26:H27"/>
    <mergeCell ref="C29:H30"/>
    <mergeCell ref="C12:G14"/>
  </mergeCells>
  <conditionalFormatting sqref="N35 W35:W36">
    <cfRule type="expression" dxfId="99" priority="159">
      <formula>$J$35&lt;&gt;"Yes"</formula>
    </cfRule>
  </conditionalFormatting>
  <conditionalFormatting sqref="N38 W38:W39">
    <cfRule type="expression" dxfId="98" priority="158">
      <formula>$J$38&lt;&gt;"Yes"</formula>
    </cfRule>
  </conditionalFormatting>
  <conditionalFormatting sqref="Z35 Z51 Z55 Z4 Z12 Z57 Z59 Z61 Z63 Z65 Z67 Z69 Z71 Z73 Z75">
    <cfRule type="cellIs" dxfId="97" priority="42" operator="equal">
      <formula>"May be incomplete"</formula>
    </cfRule>
    <cfRule type="cellIs" dxfId="96" priority="161" operator="equal">
      <formula>"N/A"</formula>
    </cfRule>
    <cfRule type="cellIs" dxfId="95" priority="162" operator="equal">
      <formula>"Complete"</formula>
    </cfRule>
    <cfRule type="cellIs" dxfId="94" priority="163" operator="equal">
      <formula>"Incomplete"</formula>
    </cfRule>
  </conditionalFormatting>
  <conditionalFormatting sqref="Z19">
    <cfRule type="cellIs" dxfId="93" priority="36" operator="equal">
      <formula>"May be incomplete"</formula>
    </cfRule>
    <cfRule type="cellIs" dxfId="92" priority="37" operator="equal">
      <formula>"N/A"</formula>
    </cfRule>
    <cfRule type="cellIs" dxfId="91" priority="38" operator="equal">
      <formula>"Complete"</formula>
    </cfRule>
    <cfRule type="cellIs" dxfId="90" priority="39" operator="equal">
      <formula>"Incomplete"</formula>
    </cfRule>
  </conditionalFormatting>
  <conditionalFormatting sqref="Z21">
    <cfRule type="cellIs" dxfId="89" priority="32" operator="equal">
      <formula>"May be incomplete"</formula>
    </cfRule>
    <cfRule type="cellIs" dxfId="88" priority="33" operator="equal">
      <formula>"N/A"</formula>
    </cfRule>
    <cfRule type="cellIs" dxfId="87" priority="34" operator="equal">
      <formula>"Complete"</formula>
    </cfRule>
    <cfRule type="cellIs" dxfId="86" priority="35" operator="equal">
      <formula>"Incomplete"</formula>
    </cfRule>
  </conditionalFormatting>
  <conditionalFormatting sqref="Z26">
    <cfRule type="cellIs" dxfId="85" priority="28" operator="equal">
      <formula>"May be incomplete"</formula>
    </cfRule>
    <cfRule type="cellIs" dxfId="84" priority="29" operator="equal">
      <formula>"N/A"</formula>
    </cfRule>
    <cfRule type="cellIs" dxfId="83" priority="30" operator="equal">
      <formula>"Complete"</formula>
    </cfRule>
    <cfRule type="cellIs" dxfId="82" priority="31" operator="equal">
      <formula>"Incomplete"</formula>
    </cfRule>
  </conditionalFormatting>
  <conditionalFormatting sqref="Z29">
    <cfRule type="cellIs" dxfId="81" priority="24" operator="equal">
      <formula>"May be incomplete"</formula>
    </cfRule>
    <cfRule type="cellIs" dxfId="80" priority="25" operator="equal">
      <formula>"N/A"</formula>
    </cfRule>
    <cfRule type="cellIs" dxfId="79" priority="26" operator="equal">
      <formula>"Complete"</formula>
    </cfRule>
    <cfRule type="cellIs" dxfId="78" priority="27" operator="equal">
      <formula>"Incomplete"</formula>
    </cfRule>
  </conditionalFormatting>
  <conditionalFormatting sqref="C81:G82">
    <cfRule type="expression" dxfId="77" priority="18">
      <formula>AND($K$120="Yes",$S$120&lt;&gt;"")</formula>
    </cfRule>
  </conditionalFormatting>
  <conditionalFormatting sqref="Z81">
    <cfRule type="cellIs" dxfId="76" priority="13" operator="equal">
      <formula>"May be incomplete"</formula>
    </cfRule>
    <cfRule type="cellIs" dxfId="75" priority="14" operator="equal">
      <formula>"N/A"</formula>
    </cfRule>
    <cfRule type="cellIs" dxfId="74" priority="15" operator="equal">
      <formula>"Complete"</formula>
    </cfRule>
    <cfRule type="cellIs" dxfId="73" priority="16" operator="equal">
      <formula>"Incomplete"</formula>
    </cfRule>
  </conditionalFormatting>
  <conditionalFormatting sqref="Z84">
    <cfRule type="cellIs" dxfId="72" priority="9" operator="equal">
      <formula>"May be incomplete"</formula>
    </cfRule>
    <cfRule type="cellIs" dxfId="71" priority="10" operator="equal">
      <formula>"N/A"</formula>
    </cfRule>
    <cfRule type="cellIs" dxfId="70" priority="11" operator="equal">
      <formula>"Complete"</formula>
    </cfRule>
    <cfRule type="cellIs" dxfId="69" priority="12" operator="equal">
      <formula>"Incomplete"</formula>
    </cfRule>
  </conditionalFormatting>
  <conditionalFormatting sqref="Z86">
    <cfRule type="cellIs" dxfId="68" priority="5" operator="equal">
      <formula>"May be incomplete"</formula>
    </cfRule>
    <cfRule type="cellIs" dxfId="67" priority="6" operator="equal">
      <formula>"N/A"</formula>
    </cfRule>
    <cfRule type="cellIs" dxfId="66" priority="7" operator="equal">
      <formula>"Complete"</formula>
    </cfRule>
    <cfRule type="cellIs" dxfId="65" priority="8" operator="equal">
      <formula>"Incomplete"</formula>
    </cfRule>
  </conditionalFormatting>
  <conditionalFormatting sqref="Z86">
    <cfRule type="cellIs" dxfId="64" priority="1" operator="equal">
      <formula>"Possible error"</formula>
    </cfRule>
    <cfRule type="cellIs" dxfId="63" priority="2" operator="equal">
      <formula>"N/A"</formula>
    </cfRule>
    <cfRule type="cellIs" dxfId="62" priority="3" operator="equal">
      <formula>"Complete"</formula>
    </cfRule>
    <cfRule type="cellIs" dxfId="61" priority="4" operator="equal">
      <formula>"Incomplete"</formula>
    </cfRule>
  </conditionalFormatting>
  <dataValidations count="10">
    <dataValidation type="list" allowBlank="1" showErrorMessage="1" errorTitle="List" error="Please select an option from within the list shown." sqref="J35 J38 J84 J86 L84 L86">
      <formula1>"Yes,No"</formula1>
    </dataValidation>
    <dataValidation type="whole" operator="greaterThanOrEqual" showErrorMessage="1" errorTitle="Error" error="This must be a whole number.  Each person counts as one." promptTitle="Firm Name" prompt="Please enter the date of submission of this return to the Authority in the format DD/MM/YYYY" sqref="J19 J21 J26 J29">
      <formula1>0</formula1>
    </dataValidation>
    <dataValidation type="whole" allowBlank="1" showInputMessage="1" showErrorMessage="1" sqref="J23">
      <formula1>0</formula1>
      <formula2>100000</formula2>
    </dataValidation>
    <dataValidation type="list" allowBlank="1" showErrorMessage="1" errorTitle="List" error="Please select an option from within the list shown." sqref="J41">
      <formula1>"Actual,Best endeavours"</formula1>
    </dataValidation>
    <dataValidation type="decimal" allowBlank="1" showErrorMessage="1" errorTitle="List" error="Please input an amount between 0% and 100%" sqref="W35 W38">
      <formula1>0</formula1>
      <formula2>1</formula2>
    </dataValidation>
    <dataValidation operator="greaterThanOrEqual" showInputMessage="1" showErrorMessage="1" errorTitle="Error" error="Please enter a valid date in the format DD/MM/YYYY" promptTitle="Incoming payment methods" prompt="Please select the most appropriate frequency from the list which reflects the occurence of incoming methods of payment" sqref="J53 L53"/>
    <dataValidation type="list" errorStyle="warning" allowBlank="1" showErrorMessage="1" errorTitle="Error" error="Select the appropriate frequency from the list" sqref="J55 L71 J73 L55 J57 L57 J59 L59 J61 L61 J63 L63 J65 L65 L67 J75 L69 J67 J69 J71 L75 L73">
      <formula1>freq1</formula1>
    </dataValidation>
    <dataValidation type="list" allowBlank="1" showErrorMessage="1" errorTitle="List" error="Please select an option from within the list shown." sqref="J112">
      <formula1>"Complete,Not complete"</formula1>
    </dataValidation>
    <dataValidation allowBlank="1" showErrorMessage="1" sqref="I112"/>
    <dataValidation type="list" allowBlank="1" showInputMessage="1" showErrorMessage="1" errorTitle="Input error" error="Please select a value from the list provided" sqref="V84 V86">
      <formula1>freq</formula1>
    </dataValidation>
  </dataValidations>
  <hyperlinks>
    <hyperlink ref="AD10" location="'Simplified entry form'!A1" display="ñ Top"/>
    <hyperlink ref="AD33" location="'Simplified entry form'!A1" display="ñ Top"/>
    <hyperlink ref="AD49" location="'Simplified entry form'!A1" display="ñ Top"/>
    <hyperlink ref="AD97" location="'Simplified entry form'!A1" display="ñ Top"/>
    <hyperlink ref="AD110" location="'Simplified entry form'!A1" display="ñ Top"/>
    <hyperlink ref="L113" location="CONTROL" display="CONTROL"/>
    <hyperlink ref="AE10" location="CONTROL" display="CONTROL"/>
    <hyperlink ref="AE33" location="CONTROL" display="CONTROL"/>
    <hyperlink ref="AE49" location="CONTROL" display="CONTROL"/>
    <hyperlink ref="AE97" location="CONTROL" display="CONTROL"/>
    <hyperlink ref="AE110" location="CONTROL" display="CONTROL"/>
    <hyperlink ref="AE4" location="CONTROL" display="CONTROL"/>
    <hyperlink ref="AD79" location="'Simplified entry form'!A1" display="ñ Top"/>
    <hyperlink ref="AE79" location="CONTROL" display="CONTROL"/>
    <hyperlink ref="D92" r:id="rId1"/>
    <hyperlink ref="D91" r:id="rId2"/>
    <hyperlink ref="D93" r:id="rId3"/>
    <hyperlink ref="D94" r:id="rId4"/>
  </hyperlinks>
  <printOptions horizontalCentered="1" verticalCentered="1"/>
  <pageMargins left="0.70866141732283472" right="0.70866141732283472" top="0.74803149606299213" bottom="0.74803149606299213" header="0.31496062992125984" footer="0.31496062992125984"/>
  <pageSetup scale="53" fitToHeight="0" orientation="landscape" r:id="rId5"/>
  <drawing r:id="rId6"/>
  <extLst>
    <ext xmlns:x14="http://schemas.microsoft.com/office/spreadsheetml/2009/9/main" uri="{78C0D931-6437-407d-A8EE-F0AAD7539E65}">
      <x14:conditionalFormattings>
        <x14:conditionalFormatting xmlns:xm="http://schemas.microsoft.com/office/excel/2006/main">
          <x14:cfRule type="expression" priority="41" id="{77BBB018-3F7F-4972-B938-3F5302A529F0}">
            <xm:f>'Control Sheet'!$N$43="YES"</xm:f>
            <x14:dxf>
              <font>
                <color theme="0"/>
              </font>
            </x14:dxf>
          </x14:cfRule>
          <xm:sqref>V5:Z6</xm:sqref>
        </x14:conditionalFormatting>
        <x14:conditionalFormatting xmlns:xm="http://schemas.microsoft.com/office/excel/2006/main">
          <x14:cfRule type="expression" priority="23" id="{1975BF7D-DAF9-4CF0-A937-8C3F7D1FF6D7}">
            <xm:f>'Control Sheet'!$N$43="NO"</xm:f>
            <x14:dxf>
              <font>
                <color rgb="FFF8F2E4"/>
              </font>
              <fill>
                <patternFill>
                  <bgColor rgb="FFF8F2E4"/>
                </patternFill>
              </fill>
              <border>
                <left/>
                <right/>
                <top/>
                <bottom/>
                <vertical/>
                <horizontal/>
              </border>
            </x14:dxf>
          </x14:cfRule>
          <xm:sqref>B10:AA114</xm:sqref>
        </x14:conditionalFormatting>
        <x14:conditionalFormatting xmlns:xm="http://schemas.microsoft.com/office/excel/2006/main">
          <x14:cfRule type="expression" priority="40" id="{F2B69E42-05FB-40E0-8FAB-28DE5B251861}">
            <xm:f>'Control Sheet'!$N$43="NO"</xm:f>
            <x14:dxf>
              <font>
                <color theme="0"/>
              </font>
              <fill>
                <patternFill>
                  <bgColor theme="0"/>
                </patternFill>
              </fill>
              <border>
                <left/>
                <right/>
                <top/>
                <bottom/>
                <vertical/>
                <horizontal/>
              </border>
            </x14:dxf>
          </x14:cfRule>
          <xm:sqref>Z4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47"/>
  <sheetViews>
    <sheetView showGridLines="0" topLeftCell="A4" zoomScaleNormal="100" zoomScaleSheetLayoutView="100" workbookViewId="0">
      <selection activeCell="M19" sqref="M19"/>
    </sheetView>
  </sheetViews>
  <sheetFormatPr defaultColWidth="9" defaultRowHeight="12.75" x14ac:dyDescent="0.2"/>
  <cols>
    <col min="1" max="2" width="1.375" style="8" customWidth="1"/>
    <col min="3" max="3" width="3.125" style="8" customWidth="1"/>
    <col min="4" max="4" width="11.25" style="8" customWidth="1"/>
    <col min="5" max="5" width="12.375" style="8" customWidth="1"/>
    <col min="6" max="6" width="21.5" style="8" customWidth="1"/>
    <col min="7" max="7" width="11.25" style="8" customWidth="1"/>
    <col min="8" max="8" width="2.125" style="8" customWidth="1"/>
    <col min="9" max="9" width="11.25" style="6" customWidth="1"/>
    <col min="10" max="10" width="2.125" style="8" customWidth="1"/>
    <col min="11" max="11" width="11.75" style="8" customWidth="1"/>
    <col min="12" max="12" width="2.125" style="8" customWidth="1"/>
    <col min="13" max="13" width="11.25" style="8" customWidth="1"/>
    <col min="14" max="14" width="2.125" style="8" customWidth="1"/>
    <col min="15" max="15" width="11.25" style="8" customWidth="1"/>
    <col min="16" max="16" width="2.125" style="8" customWidth="1"/>
    <col min="17" max="17" width="11.25" style="8" customWidth="1"/>
    <col min="18" max="18" width="2.125" style="8" customWidth="1"/>
    <col min="19" max="19" width="11.25" style="8" customWidth="1"/>
    <col min="20" max="20" width="2.125" style="301" customWidth="1"/>
    <col min="21" max="21" width="11.25" style="6" customWidth="1"/>
    <col min="22" max="22" width="2.125" style="6" customWidth="1"/>
    <col min="23" max="23" width="11.25" style="6" customWidth="1"/>
    <col min="24" max="24" width="2.125" style="6" customWidth="1"/>
    <col min="25" max="25" width="11.25" style="6" customWidth="1"/>
    <col min="26" max="26" width="1.375" style="6" customWidth="1"/>
    <col min="27" max="28" width="1.375" style="8" customWidth="1"/>
    <col min="29" max="29" width="5.375" style="8" bestFit="1" customWidth="1"/>
    <col min="30" max="30" width="9" style="8"/>
    <col min="31" max="31" width="1.25" style="8" customWidth="1"/>
    <col min="32" max="16384" width="9" style="8"/>
  </cols>
  <sheetData>
    <row r="1" spans="1:30" s="90" customFormat="1" ht="15.75" customHeight="1" x14ac:dyDescent="0.25">
      <c r="A1" s="10" t="str">
        <f ca="1">RIGHT(CELL("filename",$A$1),LEN(CELL("filename",$A$1))-FIND("]",CELL("filename",$A$1)))</f>
        <v>Form C0</v>
      </c>
      <c r="B1" s="11"/>
      <c r="C1" s="11"/>
      <c r="D1" s="11"/>
      <c r="E1" s="11"/>
      <c r="F1" s="11"/>
      <c r="G1" s="11"/>
      <c r="H1" s="11"/>
      <c r="I1" s="254"/>
      <c r="J1" s="11"/>
      <c r="K1" s="11"/>
      <c r="L1" s="11"/>
      <c r="M1" s="11"/>
      <c r="N1" s="11"/>
      <c r="O1" s="11"/>
      <c r="P1" s="11"/>
      <c r="Q1" s="11"/>
      <c r="R1" s="11"/>
      <c r="S1" s="11"/>
      <c r="T1" s="11"/>
      <c r="U1" s="11"/>
      <c r="V1" s="11"/>
      <c r="W1" s="11"/>
      <c r="X1" s="11"/>
      <c r="Y1" s="11"/>
      <c r="Z1" s="255" t="str">
        <f ca="1">A1</f>
        <v>Form C0</v>
      </c>
      <c r="AA1" s="13"/>
    </row>
    <row r="2" spans="1:30" s="90" customFormat="1" ht="16.5" customHeight="1" thickBot="1" x14ac:dyDescent="0.3">
      <c r="A2" s="91"/>
      <c r="B2" s="17">
        <f>Firm_Name</f>
        <v>0</v>
      </c>
      <c r="C2" s="16"/>
      <c r="D2" s="16"/>
      <c r="E2" s="16"/>
      <c r="F2" s="16"/>
      <c r="G2" s="16"/>
      <c r="H2" s="16"/>
      <c r="I2" s="256"/>
      <c r="J2" s="16"/>
      <c r="K2" s="16"/>
      <c r="L2" s="16"/>
      <c r="M2" s="16"/>
      <c r="N2" s="16"/>
      <c r="O2" s="16"/>
      <c r="P2" s="16"/>
      <c r="Q2" s="16"/>
      <c r="R2" s="16"/>
      <c r="S2" s="16"/>
      <c r="T2" s="16"/>
      <c r="U2" s="18"/>
      <c r="V2" s="18"/>
      <c r="W2" s="18"/>
      <c r="X2" s="18"/>
      <c r="Y2" s="18"/>
      <c r="Z2" s="92" t="str">
        <f>"AML/CFT Statistical Return in respect of the year ended "&amp;TEXT(Reporting_Period_End_Date,"DD-MMM-YYYY")</f>
        <v>AML/CFT Statistical Return in respect of the year ended 00-Jan-1900</v>
      </c>
      <c r="AA2" s="20"/>
    </row>
    <row r="3" spans="1:30" ht="12.75" customHeight="1" x14ac:dyDescent="0.2">
      <c r="A3" s="21"/>
      <c r="B3" s="22"/>
      <c r="C3" s="23"/>
      <c r="D3" s="23"/>
      <c r="E3" s="23"/>
      <c r="F3" s="23"/>
      <c r="G3" s="23"/>
      <c r="H3" s="23"/>
      <c r="I3" s="257"/>
      <c r="J3" s="23"/>
      <c r="K3" s="23"/>
      <c r="L3" s="23"/>
      <c r="M3" s="23"/>
      <c r="N3" s="23"/>
      <c r="O3" s="23"/>
      <c r="P3" s="23"/>
      <c r="Q3" s="23"/>
      <c r="R3" s="23"/>
      <c r="S3" s="23"/>
      <c r="T3" s="258"/>
      <c r="U3" s="257"/>
      <c r="V3" s="257"/>
      <c r="W3" s="259"/>
      <c r="X3" s="257"/>
      <c r="Y3" s="257"/>
      <c r="Z3" s="257"/>
      <c r="AA3" s="25"/>
    </row>
    <row r="4" spans="1:30" ht="12.75" customHeight="1" x14ac:dyDescent="0.2">
      <c r="A4" s="26"/>
      <c r="B4" s="22"/>
      <c r="C4" s="22"/>
      <c r="D4" s="22"/>
      <c r="E4" s="22"/>
      <c r="F4" s="22"/>
      <c r="G4" s="22"/>
      <c r="H4" s="22"/>
      <c r="I4" s="7"/>
      <c r="J4" s="22"/>
      <c r="K4" s="22"/>
      <c r="L4" s="22"/>
      <c r="M4" s="22"/>
      <c r="N4" s="22"/>
      <c r="O4" s="22"/>
      <c r="P4" s="22"/>
      <c r="Q4" s="22"/>
      <c r="R4" s="22"/>
      <c r="S4" s="22"/>
      <c r="T4" s="260"/>
      <c r="U4" s="7"/>
      <c r="V4" s="7"/>
      <c r="W4" s="7"/>
      <c r="X4" s="7"/>
      <c r="Y4" s="7"/>
      <c r="Z4" s="7"/>
      <c r="AA4" s="28"/>
    </row>
    <row r="5" spans="1:30" ht="12.75" customHeight="1" x14ac:dyDescent="0.2">
      <c r="A5" s="26"/>
      <c r="B5" s="22"/>
      <c r="C5" s="22"/>
      <c r="D5" s="22"/>
      <c r="E5" s="22"/>
      <c r="F5" s="22"/>
      <c r="G5" s="22"/>
      <c r="H5" s="22"/>
      <c r="I5" s="7"/>
      <c r="J5" s="22"/>
      <c r="K5" s="22"/>
      <c r="L5" s="22"/>
      <c r="M5" s="22"/>
      <c r="N5" s="22"/>
      <c r="O5" s="22"/>
      <c r="P5" s="22"/>
      <c r="Q5" s="22"/>
      <c r="R5" s="22"/>
      <c r="S5" s="22"/>
      <c r="T5" s="260"/>
      <c r="U5" s="7"/>
      <c r="V5" s="7"/>
      <c r="W5" s="7"/>
      <c r="X5" s="7"/>
      <c r="Y5" s="47" t="str">
        <f>IF('Control Sheet'!N46="NO","N/A",IF(AND(K244="Complete",M244=""),"Complete",IF(AND(K244="Complete",M244="Possible Error"),"Possible Error","Incomplete")))</f>
        <v>N/A</v>
      </c>
      <c r="Z5" s="7"/>
      <c r="AA5" s="28"/>
      <c r="AC5" s="37" t="s">
        <v>973</v>
      </c>
      <c r="AD5" s="30" t="s">
        <v>974</v>
      </c>
    </row>
    <row r="6" spans="1:30" ht="44.25" customHeight="1" x14ac:dyDescent="0.55000000000000004">
      <c r="A6" s="26"/>
      <c r="B6" s="22"/>
      <c r="C6" s="22"/>
      <c r="D6" s="22"/>
      <c r="E6" s="22"/>
      <c r="F6" s="183" t="s">
        <v>13</v>
      </c>
      <c r="G6" s="22"/>
      <c r="H6" s="22"/>
      <c r="J6" s="22"/>
      <c r="K6" s="22"/>
      <c r="L6" s="22"/>
      <c r="M6" s="22"/>
      <c r="N6" s="22"/>
      <c r="O6" s="22"/>
      <c r="P6" s="22"/>
      <c r="Q6" s="22"/>
      <c r="R6" s="22"/>
      <c r="S6" s="261" t="s">
        <v>969</v>
      </c>
      <c r="T6" s="261"/>
      <c r="U6" s="261"/>
      <c r="V6" s="261"/>
      <c r="W6" s="261"/>
      <c r="X6" s="7"/>
      <c r="Y6" s="7"/>
      <c r="Z6" s="7"/>
      <c r="AA6" s="28"/>
    </row>
    <row r="7" spans="1:30" ht="12.75" customHeight="1" x14ac:dyDescent="0.55000000000000004">
      <c r="A7" s="26"/>
      <c r="B7" s="22"/>
      <c r="C7" s="22"/>
      <c r="D7" s="22"/>
      <c r="E7" s="22"/>
      <c r="F7" s="22"/>
      <c r="G7" s="22"/>
      <c r="H7" s="22"/>
      <c r="I7" s="7"/>
      <c r="J7" s="22"/>
      <c r="K7" s="22"/>
      <c r="L7" s="22"/>
      <c r="M7" s="22"/>
      <c r="N7" s="22"/>
      <c r="O7" s="22"/>
      <c r="P7" s="22"/>
      <c r="Q7" s="22"/>
      <c r="R7" s="22"/>
      <c r="S7" s="261"/>
      <c r="T7" s="261"/>
      <c r="U7" s="261"/>
      <c r="V7" s="261"/>
      <c r="W7" s="261"/>
      <c r="X7" s="7"/>
      <c r="Y7" s="7"/>
      <c r="Z7" s="7"/>
      <c r="AA7" s="28"/>
    </row>
    <row r="8" spans="1:30" ht="15.75" customHeight="1" x14ac:dyDescent="0.2">
      <c r="A8" s="26"/>
      <c r="B8" s="22"/>
      <c r="C8" s="22"/>
      <c r="D8" s="22"/>
      <c r="E8" s="22"/>
      <c r="F8" s="22"/>
      <c r="G8" s="22"/>
      <c r="H8" s="22"/>
      <c r="I8" s="7"/>
      <c r="J8" s="22"/>
      <c r="K8" s="22"/>
      <c r="L8" s="22"/>
      <c r="M8" s="22"/>
      <c r="N8" s="22"/>
      <c r="O8" s="22"/>
      <c r="P8" s="262"/>
      <c r="Q8" s="22"/>
      <c r="R8" s="22"/>
      <c r="S8" s="22"/>
      <c r="T8" s="260"/>
      <c r="U8" s="7"/>
      <c r="V8" s="7"/>
      <c r="W8" s="7"/>
      <c r="X8" s="7"/>
      <c r="Y8" s="7"/>
      <c r="Z8" s="7"/>
      <c r="AA8" s="28"/>
    </row>
    <row r="9" spans="1:30" ht="13.5" customHeight="1" thickBot="1" x14ac:dyDescent="0.25">
      <c r="A9" s="26"/>
      <c r="B9" s="22"/>
      <c r="C9" s="263"/>
      <c r="D9" s="263"/>
      <c r="E9" s="263"/>
      <c r="F9" s="263"/>
      <c r="G9" s="263"/>
      <c r="H9" s="263"/>
      <c r="I9" s="264"/>
      <c r="J9" s="262"/>
      <c r="K9" s="262"/>
      <c r="L9" s="262"/>
      <c r="M9" s="262"/>
      <c r="N9" s="262"/>
      <c r="O9" s="262"/>
      <c r="P9" s="262"/>
      <c r="Q9" s="262"/>
      <c r="R9" s="262"/>
      <c r="S9" s="262"/>
      <c r="T9" s="262"/>
      <c r="U9" s="264"/>
      <c r="V9" s="264"/>
      <c r="W9" s="53"/>
      <c r="X9" s="53"/>
      <c r="Y9" s="265"/>
      <c r="Z9" s="265"/>
      <c r="AA9" s="28"/>
    </row>
    <row r="10" spans="1:30" s="164" customFormat="1" ht="15" customHeight="1" thickBot="1" x14ac:dyDescent="0.25">
      <c r="A10" s="176"/>
      <c r="B10" s="188"/>
      <c r="C10" s="189" t="s">
        <v>882</v>
      </c>
      <c r="D10" s="189"/>
      <c r="E10" s="190"/>
      <c r="F10" s="190"/>
      <c r="G10" s="190"/>
      <c r="H10" s="190"/>
      <c r="I10" s="266"/>
      <c r="J10" s="190"/>
      <c r="K10" s="190"/>
      <c r="L10" s="190"/>
      <c r="M10" s="190"/>
      <c r="N10" s="190"/>
      <c r="O10" s="190"/>
      <c r="P10" s="191"/>
      <c r="Q10" s="190"/>
      <c r="R10" s="192"/>
      <c r="S10" s="193"/>
      <c r="T10" s="190"/>
      <c r="U10" s="190"/>
      <c r="V10" s="190"/>
      <c r="W10" s="190"/>
      <c r="X10" s="190"/>
      <c r="Y10" s="60" t="str">
        <f>"The information requested in this question is a snapshot position as at "&amp;TEXT(Reporting_Period_End_Date,"DD-MMM-YYYY")</f>
        <v>The information requested in this question is a snapshot position as at 00-Jan-1900</v>
      </c>
      <c r="Z10" s="194"/>
      <c r="AA10" s="181"/>
      <c r="AC10" s="37" t="s">
        <v>973</v>
      </c>
      <c r="AD10" s="30" t="s">
        <v>974</v>
      </c>
    </row>
    <row r="11" spans="1:30" s="164" customFormat="1" ht="15" customHeight="1" x14ac:dyDescent="0.25">
      <c r="A11" s="176"/>
      <c r="B11" s="195"/>
      <c r="C11" s="196"/>
      <c r="D11" s="196"/>
      <c r="E11" s="197"/>
      <c r="F11" s="197"/>
      <c r="G11" s="197"/>
      <c r="H11" s="197"/>
      <c r="I11" s="267"/>
      <c r="J11" s="197"/>
      <c r="K11" s="197"/>
      <c r="L11" s="197"/>
      <c r="M11" s="197"/>
      <c r="N11" s="197"/>
      <c r="O11" s="197"/>
      <c r="P11" s="198"/>
      <c r="Q11" s="197"/>
      <c r="R11" s="197"/>
      <c r="S11" s="197"/>
      <c r="T11" s="197"/>
      <c r="U11" s="197"/>
      <c r="V11" s="197"/>
      <c r="W11" s="197"/>
      <c r="X11" s="197"/>
      <c r="Y11" s="197"/>
      <c r="Z11" s="199"/>
      <c r="AA11" s="181"/>
    </row>
    <row r="12" spans="1:30" s="164" customFormat="1" ht="15" customHeight="1" x14ac:dyDescent="0.25">
      <c r="A12" s="176"/>
      <c r="B12" s="200"/>
      <c r="C12" s="440" t="s">
        <v>883</v>
      </c>
      <c r="D12" s="440"/>
      <c r="E12" s="440"/>
      <c r="F12" s="440"/>
      <c r="G12" s="440"/>
      <c r="H12" s="440"/>
      <c r="I12" s="124"/>
      <c r="J12" s="77"/>
      <c r="K12" s="77"/>
      <c r="L12" s="77"/>
      <c r="M12" s="77"/>
      <c r="N12" s="77"/>
      <c r="O12" s="77"/>
      <c r="P12" s="268"/>
      <c r="Q12" s="77"/>
      <c r="R12" s="77"/>
      <c r="S12" s="77"/>
      <c r="T12" s="77"/>
      <c r="U12" s="269"/>
      <c r="V12" s="269"/>
      <c r="W12" s="77"/>
      <c r="X12" s="77"/>
      <c r="Y12" s="47" t="str">
        <f>IF(COUNTIF(Y15:Y20,"Incomplete")&gt;0,"Incomplete","Complete")</f>
        <v>Incomplete</v>
      </c>
      <c r="Z12" s="202"/>
      <c r="AA12" s="181"/>
    </row>
    <row r="13" spans="1:30" s="164" customFormat="1" ht="15" customHeight="1" x14ac:dyDescent="0.25">
      <c r="A13" s="176"/>
      <c r="B13" s="200"/>
      <c r="C13" s="440"/>
      <c r="D13" s="440"/>
      <c r="E13" s="440"/>
      <c r="F13" s="440"/>
      <c r="G13" s="440"/>
      <c r="H13" s="440"/>
      <c r="I13" s="270"/>
      <c r="J13" s="77"/>
      <c r="K13" s="271" t="s">
        <v>2</v>
      </c>
      <c r="L13" s="77"/>
      <c r="M13" s="77"/>
      <c r="N13" s="77"/>
      <c r="O13" s="77"/>
      <c r="P13" s="268"/>
      <c r="Q13" s="77"/>
      <c r="R13" s="77"/>
      <c r="S13" s="77"/>
      <c r="T13" s="77"/>
      <c r="U13" s="269"/>
      <c r="V13" s="269"/>
      <c r="W13" s="77"/>
      <c r="X13" s="77"/>
      <c r="Y13" s="77"/>
      <c r="Z13" s="202"/>
      <c r="AA13" s="181"/>
    </row>
    <row r="14" spans="1:30" s="164" customFormat="1" ht="15" customHeight="1" x14ac:dyDescent="0.25">
      <c r="A14" s="176"/>
      <c r="B14" s="200"/>
      <c r="C14" s="272"/>
      <c r="D14" s="272"/>
      <c r="E14" s="272"/>
      <c r="F14" s="272"/>
      <c r="G14" s="272"/>
      <c r="H14" s="272"/>
      <c r="I14" s="270"/>
      <c r="J14" s="77"/>
      <c r="K14" s="77"/>
      <c r="L14" s="77"/>
      <c r="M14" s="77"/>
      <c r="N14" s="77"/>
      <c r="O14" s="77"/>
      <c r="P14" s="268"/>
      <c r="Q14" s="77"/>
      <c r="R14" s="77"/>
      <c r="S14" s="77"/>
      <c r="T14" s="77"/>
      <c r="U14" s="269"/>
      <c r="V14" s="269"/>
      <c r="W14" s="77"/>
      <c r="X14" s="77"/>
      <c r="Y14" s="77"/>
      <c r="Z14" s="202"/>
      <c r="AA14" s="181"/>
    </row>
    <row r="15" spans="1:30" s="164" customFormat="1" ht="15" customHeight="1" x14ac:dyDescent="0.2">
      <c r="A15" s="176"/>
      <c r="B15" s="200"/>
      <c r="C15" s="77" t="str">
        <f>"a) Total number of customers as at "&amp;TEXT(Reporting_Period_End_Date,"DD-MMM-YYYY")</f>
        <v>a) Total number of customers as at 00-Jan-1900</v>
      </c>
      <c r="D15" s="44"/>
      <c r="E15" s="44"/>
      <c r="F15" s="44"/>
      <c r="G15" s="272"/>
      <c r="H15" s="272"/>
      <c r="I15" s="124"/>
      <c r="J15" s="77"/>
      <c r="K15" s="249"/>
      <c r="L15" s="77"/>
      <c r="M15" s="273" t="str">
        <f>"This is the total number of customers of the firm in this category of business at close of business on "&amp;TEXT(Reporting_Period_End_Date,"DD-MMM-YYYY")</f>
        <v>This is the total number of customers of the firm in this category of business at close of business on 00-Jan-1900</v>
      </c>
      <c r="N15" s="77"/>
      <c r="O15" s="77"/>
      <c r="P15" s="268"/>
      <c r="Q15" s="77"/>
      <c r="R15" s="77"/>
      <c r="S15" s="77"/>
      <c r="T15" s="77"/>
      <c r="U15" s="269"/>
      <c r="V15" s="269"/>
      <c r="W15" s="77"/>
      <c r="X15" s="77"/>
      <c r="Y15" s="47" t="str">
        <f>IF(K15="","Incomplete","Complete")</f>
        <v>Incomplete</v>
      </c>
      <c r="Z15" s="202"/>
      <c r="AA15" s="181"/>
    </row>
    <row r="16" spans="1:30" s="164" customFormat="1" ht="15" customHeight="1" x14ac:dyDescent="0.2">
      <c r="A16" s="176"/>
      <c r="B16" s="200"/>
      <c r="C16" s="44"/>
      <c r="D16" s="44"/>
      <c r="E16" s="44"/>
      <c r="F16" s="44"/>
      <c r="G16" s="272"/>
      <c r="H16" s="272"/>
      <c r="I16" s="270"/>
      <c r="J16" s="77"/>
      <c r="K16" s="77"/>
      <c r="L16" s="77"/>
      <c r="M16" s="77"/>
      <c r="N16" s="77"/>
      <c r="O16" s="77"/>
      <c r="P16" s="268"/>
      <c r="Q16" s="77"/>
      <c r="R16" s="77"/>
      <c r="S16" s="77"/>
      <c r="T16" s="77"/>
      <c r="U16" s="269"/>
      <c r="V16" s="269"/>
      <c r="W16" s="77"/>
      <c r="X16" s="77"/>
      <c r="Y16" s="77"/>
      <c r="Z16" s="202"/>
      <c r="AA16" s="181"/>
    </row>
    <row r="17" spans="1:30" s="164" customFormat="1" ht="15" customHeight="1" x14ac:dyDescent="0.25">
      <c r="A17" s="176"/>
      <c r="B17" s="200"/>
      <c r="C17" s="440" t="str">
        <f>"b) Number of customers as at "&amp;TEXT(Reporting_Period_End_Date,"DD-MMM-YYYY")&amp;" from whom &gt; 20% of fee income of the company is derived"</f>
        <v>b) Number of customers as at 00-Jan-1900 from whom &gt; 20% of fee income of the company is derived</v>
      </c>
      <c r="D17" s="440"/>
      <c r="E17" s="440"/>
      <c r="F17" s="440"/>
      <c r="G17" s="440"/>
      <c r="H17" s="440"/>
      <c r="I17" s="270"/>
      <c r="J17" s="77"/>
      <c r="K17" s="249"/>
      <c r="L17" s="77"/>
      <c r="M17" s="77"/>
      <c r="N17" s="77"/>
      <c r="O17" s="77"/>
      <c r="P17" s="268"/>
      <c r="Q17" s="77"/>
      <c r="R17" s="77"/>
      <c r="S17" s="77"/>
      <c r="T17" s="77"/>
      <c r="U17" s="269"/>
      <c r="V17" s="269"/>
      <c r="W17" s="77"/>
      <c r="X17" s="77"/>
      <c r="Y17" s="47" t="str">
        <f>IF(K17="","Incomplete","Complete")</f>
        <v>Incomplete</v>
      </c>
      <c r="Z17" s="202"/>
      <c r="AA17" s="181"/>
    </row>
    <row r="18" spans="1:30" s="164" customFormat="1" ht="15" customHeight="1" x14ac:dyDescent="0.25">
      <c r="A18" s="176"/>
      <c r="B18" s="200"/>
      <c r="C18" s="440"/>
      <c r="D18" s="440"/>
      <c r="E18" s="440"/>
      <c r="F18" s="440"/>
      <c r="G18" s="440"/>
      <c r="H18" s="440"/>
      <c r="I18" s="270"/>
      <c r="J18" s="77"/>
      <c r="K18" s="77"/>
      <c r="L18" s="77"/>
      <c r="M18" s="77"/>
      <c r="N18" s="77"/>
      <c r="O18" s="77"/>
      <c r="P18" s="268"/>
      <c r="Q18" s="77"/>
      <c r="R18" s="77"/>
      <c r="S18" s="77"/>
      <c r="T18" s="77"/>
      <c r="U18" s="269"/>
      <c r="V18" s="269"/>
      <c r="W18" s="77"/>
      <c r="X18" s="77"/>
      <c r="Y18" s="77"/>
      <c r="Z18" s="202"/>
      <c r="AA18" s="181"/>
    </row>
    <row r="19" spans="1:30" s="164" customFormat="1" ht="15" customHeight="1" x14ac:dyDescent="0.2">
      <c r="A19" s="176"/>
      <c r="B19" s="200"/>
      <c r="C19" s="44"/>
      <c r="D19" s="44"/>
      <c r="E19" s="44"/>
      <c r="F19" s="44"/>
      <c r="G19" s="272"/>
      <c r="H19" s="272"/>
      <c r="I19" s="270"/>
      <c r="J19" s="77"/>
      <c r="K19" s="77"/>
      <c r="L19" s="77"/>
      <c r="M19" s="77"/>
      <c r="N19" s="77"/>
      <c r="O19" s="77"/>
      <c r="P19" s="268"/>
      <c r="Q19" s="77"/>
      <c r="R19" s="77"/>
      <c r="S19" s="77"/>
      <c r="T19" s="77"/>
      <c r="U19" s="269"/>
      <c r="V19" s="269"/>
      <c r="W19" s="77"/>
      <c r="X19" s="77"/>
      <c r="Y19" s="77"/>
      <c r="Z19" s="202"/>
      <c r="AA19" s="181"/>
    </row>
    <row r="20" spans="1:30" s="164" customFormat="1" ht="15" customHeight="1" x14ac:dyDescent="0.25">
      <c r="A20" s="176"/>
      <c r="B20" s="200"/>
      <c r="C20" s="113" t="s">
        <v>867</v>
      </c>
      <c r="D20" s="113"/>
      <c r="E20" s="77"/>
      <c r="F20" s="77"/>
      <c r="G20" s="201"/>
      <c r="H20" s="201"/>
      <c r="I20" s="270"/>
      <c r="J20" s="77"/>
      <c r="K20" s="249"/>
      <c r="L20" s="77"/>
      <c r="M20" s="77"/>
      <c r="N20" s="77"/>
      <c r="O20" s="77"/>
      <c r="P20" s="77"/>
      <c r="Q20" s="77"/>
      <c r="R20" s="77"/>
      <c r="S20" s="47"/>
      <c r="T20" s="47"/>
      <c r="U20" s="47"/>
      <c r="V20" s="47"/>
      <c r="W20" s="47"/>
      <c r="X20" s="47"/>
      <c r="Y20" s="47" t="str">
        <f>IF(K20="","Incomplete","Complete")</f>
        <v>Incomplete</v>
      </c>
      <c r="Z20" s="202"/>
      <c r="AA20" s="181"/>
    </row>
    <row r="21" spans="1:30" s="164" customFormat="1" ht="15" customHeight="1" thickBot="1" x14ac:dyDescent="0.3">
      <c r="A21" s="176"/>
      <c r="B21" s="210"/>
      <c r="C21" s="211"/>
      <c r="D21" s="211"/>
      <c r="E21" s="212"/>
      <c r="F21" s="212"/>
      <c r="G21" s="213"/>
      <c r="H21" s="213"/>
      <c r="I21" s="274"/>
      <c r="J21" s="212"/>
      <c r="K21" s="212"/>
      <c r="L21" s="212"/>
      <c r="M21" s="212"/>
      <c r="N21" s="212"/>
      <c r="O21" s="212"/>
      <c r="P21" s="212"/>
      <c r="Q21" s="212"/>
      <c r="R21" s="212"/>
      <c r="S21" s="214"/>
      <c r="T21" s="214"/>
      <c r="U21" s="214"/>
      <c r="V21" s="214"/>
      <c r="W21" s="214"/>
      <c r="X21" s="214"/>
      <c r="Y21" s="214"/>
      <c r="Z21" s="215"/>
      <c r="AA21" s="181"/>
    </row>
    <row r="22" spans="1:30" s="164" customFormat="1" ht="15" customHeight="1" thickBot="1" x14ac:dyDescent="0.3">
      <c r="A22" s="176"/>
      <c r="B22" s="177"/>
      <c r="C22" s="177"/>
      <c r="D22" s="177"/>
      <c r="E22" s="177"/>
      <c r="F22" s="177"/>
      <c r="G22" s="177"/>
      <c r="H22" s="177"/>
      <c r="I22" s="179"/>
      <c r="J22" s="177"/>
      <c r="K22" s="177"/>
      <c r="L22" s="177"/>
      <c r="M22" s="177"/>
      <c r="N22" s="177"/>
      <c r="O22" s="177"/>
      <c r="P22" s="177"/>
      <c r="Q22" s="177"/>
      <c r="R22" s="177"/>
      <c r="S22" s="177"/>
      <c r="T22" s="177"/>
      <c r="U22" s="177"/>
      <c r="V22" s="177"/>
      <c r="W22" s="177"/>
      <c r="X22" s="177"/>
      <c r="Y22" s="179"/>
      <c r="Z22" s="179"/>
      <c r="AA22" s="181"/>
    </row>
    <row r="23" spans="1:30" s="164" customFormat="1" ht="15" customHeight="1" thickBot="1" x14ac:dyDescent="0.25">
      <c r="A23" s="176"/>
      <c r="B23" s="188"/>
      <c r="C23" s="189" t="s">
        <v>884</v>
      </c>
      <c r="D23" s="189"/>
      <c r="E23" s="190"/>
      <c r="F23" s="190"/>
      <c r="G23" s="190"/>
      <c r="H23" s="190"/>
      <c r="I23" s="266"/>
      <c r="J23" s="190"/>
      <c r="K23" s="190"/>
      <c r="L23" s="190"/>
      <c r="M23" s="190"/>
      <c r="N23" s="190"/>
      <c r="O23" s="190"/>
      <c r="P23" s="191"/>
      <c r="Q23" s="190"/>
      <c r="R23" s="190"/>
      <c r="S23" s="190"/>
      <c r="T23" s="190"/>
      <c r="U23" s="190"/>
      <c r="V23" s="190"/>
      <c r="W23" s="190"/>
      <c r="X23" s="190"/>
      <c r="Y23" s="60" t="str">
        <f>"The information requested in this question is in respect of the year ended "&amp;TEXT(Reporting_Period_End_Date,"DD-MMM-YYYY")</f>
        <v>The information requested in this question is in respect of the year ended 00-Jan-1900</v>
      </c>
      <c r="Z23" s="194"/>
      <c r="AA23" s="181"/>
      <c r="AC23" s="37" t="s">
        <v>973</v>
      </c>
      <c r="AD23" s="30" t="s">
        <v>974</v>
      </c>
    </row>
    <row r="24" spans="1:30" s="164" customFormat="1" ht="15" customHeight="1" x14ac:dyDescent="0.2">
      <c r="A24" s="176"/>
      <c r="B24" s="200"/>
      <c r="C24" s="44"/>
      <c r="D24" s="44"/>
      <c r="E24" s="44"/>
      <c r="F24" s="44"/>
      <c r="G24" s="272"/>
      <c r="H24" s="272"/>
      <c r="I24" s="270"/>
      <c r="J24" s="77"/>
      <c r="K24" s="77"/>
      <c r="L24" s="77"/>
      <c r="M24" s="77"/>
      <c r="N24" s="77"/>
      <c r="O24" s="77"/>
      <c r="P24" s="268"/>
      <c r="Q24" s="77"/>
      <c r="R24" s="77"/>
      <c r="S24" s="77"/>
      <c r="T24" s="77"/>
      <c r="U24" s="269"/>
      <c r="V24" s="269"/>
      <c r="W24" s="77"/>
      <c r="X24" s="77"/>
      <c r="Y24" s="77"/>
      <c r="Z24" s="202"/>
      <c r="AA24" s="181"/>
    </row>
    <row r="25" spans="1:30" s="164" customFormat="1" ht="15" customHeight="1" x14ac:dyDescent="0.25">
      <c r="A25" s="176"/>
      <c r="B25" s="200"/>
      <c r="C25" s="440" t="s">
        <v>885</v>
      </c>
      <c r="D25" s="440"/>
      <c r="E25" s="440"/>
      <c r="F25" s="440"/>
      <c r="G25" s="440"/>
      <c r="H25" s="440"/>
      <c r="I25" s="124"/>
      <c r="J25" s="77"/>
      <c r="K25" s="77"/>
      <c r="L25" s="77"/>
      <c r="M25" s="77"/>
      <c r="N25" s="77"/>
      <c r="O25" s="77"/>
      <c r="P25" s="268"/>
      <c r="Q25" s="77"/>
      <c r="R25" s="77"/>
      <c r="S25" s="77"/>
      <c r="T25" s="77"/>
      <c r="U25" s="269"/>
      <c r="V25" s="269"/>
      <c r="W25" s="77"/>
      <c r="X25" s="77"/>
      <c r="Y25" s="47" t="str">
        <f>IF(COUNTIF(Y28:Y37,"Incomplete")&gt;0,"Incomplete","Complete")</f>
        <v>Incomplete</v>
      </c>
      <c r="Z25" s="202"/>
      <c r="AA25" s="181"/>
    </row>
    <row r="26" spans="1:30" s="164" customFormat="1" ht="15" customHeight="1" x14ac:dyDescent="0.25">
      <c r="A26" s="176"/>
      <c r="B26" s="200"/>
      <c r="C26" s="440"/>
      <c r="D26" s="440"/>
      <c r="E26" s="440"/>
      <c r="F26" s="440"/>
      <c r="G26" s="440"/>
      <c r="H26" s="440"/>
      <c r="I26" s="270"/>
      <c r="J26" s="77"/>
      <c r="K26" s="271" t="s">
        <v>2</v>
      </c>
      <c r="L26" s="77"/>
      <c r="M26" s="77"/>
      <c r="N26" s="77"/>
      <c r="O26" s="77"/>
      <c r="P26" s="268"/>
      <c r="Q26" s="77"/>
      <c r="R26" s="77"/>
      <c r="S26" s="77"/>
      <c r="T26" s="77"/>
      <c r="U26" s="269"/>
      <c r="V26" s="269"/>
      <c r="W26" s="77"/>
      <c r="X26" s="77"/>
      <c r="Y26" s="77"/>
      <c r="Z26" s="202"/>
      <c r="AA26" s="181"/>
    </row>
    <row r="27" spans="1:30" s="164" customFormat="1" ht="15" customHeight="1" x14ac:dyDescent="0.2">
      <c r="A27" s="176"/>
      <c r="B27" s="200"/>
      <c r="C27" s="44"/>
      <c r="D27" s="44"/>
      <c r="E27" s="44"/>
      <c r="F27" s="44"/>
      <c r="G27" s="272"/>
      <c r="H27" s="272"/>
      <c r="I27" s="270"/>
      <c r="J27" s="77"/>
      <c r="K27" s="77"/>
      <c r="L27" s="77"/>
      <c r="M27" s="77"/>
      <c r="N27" s="77"/>
      <c r="O27" s="77"/>
      <c r="P27" s="268"/>
      <c r="Q27" s="77"/>
      <c r="R27" s="77"/>
      <c r="S27" s="77"/>
      <c r="T27" s="77"/>
      <c r="U27" s="269"/>
      <c r="V27" s="269"/>
      <c r="W27" s="77"/>
      <c r="X27" s="77"/>
      <c r="Y27" s="77"/>
      <c r="Z27" s="202"/>
      <c r="AA27" s="181"/>
    </row>
    <row r="28" spans="1:30" s="164" customFormat="1" ht="15" customHeight="1" x14ac:dyDescent="0.25">
      <c r="A28" s="176"/>
      <c r="B28" s="200"/>
      <c r="C28" s="469" t="str">
        <f>"a) Number of new customer relationships established in the year ended "&amp;TEXT(Reporting_Period_End_Date,"DD-MMM-YYYY")</f>
        <v>a) Number of new customer relationships established in the year ended 00-Jan-1900</v>
      </c>
      <c r="D28" s="469"/>
      <c r="E28" s="469"/>
      <c r="F28" s="469"/>
      <c r="G28" s="469"/>
      <c r="H28" s="469"/>
      <c r="I28" s="270"/>
      <c r="J28" s="77"/>
      <c r="K28" s="249"/>
      <c r="L28" s="77"/>
      <c r="M28" s="273" t="str">
        <f>"This is the number of new customer relationships in this category of business in the year ended "&amp;TEXT(Reporting_Period_End_Date,"DD-MMM-YYYY")</f>
        <v>This is the number of new customer relationships in this category of business in the year ended 00-Jan-1900</v>
      </c>
      <c r="N28" s="77"/>
      <c r="O28" s="77"/>
      <c r="P28" s="268"/>
      <c r="Q28" s="77"/>
      <c r="R28" s="77"/>
      <c r="S28" s="77"/>
      <c r="T28" s="77"/>
      <c r="U28" s="269"/>
      <c r="V28" s="269"/>
      <c r="W28" s="77"/>
      <c r="X28" s="77"/>
      <c r="Y28" s="47" t="str">
        <f>IF(K28="","Incomplete","Complete")</f>
        <v>Incomplete</v>
      </c>
      <c r="Z28" s="202"/>
      <c r="AA28" s="181"/>
    </row>
    <row r="29" spans="1:30" s="164" customFormat="1" ht="15" customHeight="1" x14ac:dyDescent="0.25">
      <c r="A29" s="176"/>
      <c r="B29" s="200"/>
      <c r="C29" s="469"/>
      <c r="D29" s="469"/>
      <c r="E29" s="469"/>
      <c r="F29" s="469"/>
      <c r="G29" s="469"/>
      <c r="H29" s="469"/>
      <c r="I29" s="270"/>
      <c r="J29" s="77"/>
      <c r="K29" s="77"/>
      <c r="L29" s="77"/>
      <c r="M29" s="77"/>
      <c r="N29" s="77"/>
      <c r="O29" s="77"/>
      <c r="P29" s="268"/>
      <c r="Q29" s="77"/>
      <c r="R29" s="77"/>
      <c r="S29" s="77"/>
      <c r="T29" s="77"/>
      <c r="U29" s="269"/>
      <c r="V29" s="269"/>
      <c r="W29" s="77"/>
      <c r="X29" s="77"/>
      <c r="Y29" s="77"/>
      <c r="Z29" s="202"/>
      <c r="AA29" s="181"/>
    </row>
    <row r="30" spans="1:30" s="164" customFormat="1" ht="15" customHeight="1" x14ac:dyDescent="0.25">
      <c r="A30" s="176"/>
      <c r="B30" s="200"/>
      <c r="C30" s="440" t="str">
        <f>"b) Number of potential new customer relationships declined for ML/FT or sanctions purposes in the year ended "&amp;TEXT(Reporting_Period_End_Date,"DD-MMM-YYYY")</f>
        <v>b) Number of potential new customer relationships declined for ML/FT or sanctions purposes in the year ended 00-Jan-1900</v>
      </c>
      <c r="D30" s="440"/>
      <c r="E30" s="440"/>
      <c r="F30" s="440"/>
      <c r="G30" s="440"/>
      <c r="H30" s="440"/>
      <c r="I30" s="270"/>
      <c r="J30" s="77"/>
      <c r="K30" s="249"/>
      <c r="L30" s="77"/>
      <c r="M30" s="77"/>
      <c r="N30" s="77"/>
      <c r="O30" s="77"/>
      <c r="P30" s="268"/>
      <c r="Q30" s="77"/>
      <c r="R30" s="77"/>
      <c r="S30" s="77"/>
      <c r="T30" s="77"/>
      <c r="U30" s="269"/>
      <c r="V30" s="269"/>
      <c r="W30" s="77"/>
      <c r="X30" s="77"/>
      <c r="Y30" s="47" t="str">
        <f>IF(K30="","Incomplete","Complete")</f>
        <v>Incomplete</v>
      </c>
      <c r="Z30" s="202"/>
      <c r="AA30" s="181"/>
    </row>
    <row r="31" spans="1:30" s="164" customFormat="1" ht="15" customHeight="1" x14ac:dyDescent="0.25">
      <c r="A31" s="176"/>
      <c r="B31" s="200"/>
      <c r="C31" s="440"/>
      <c r="D31" s="440"/>
      <c r="E31" s="440"/>
      <c r="F31" s="440"/>
      <c r="G31" s="440"/>
      <c r="H31" s="440"/>
      <c r="I31" s="270"/>
      <c r="J31" s="77"/>
      <c r="K31" s="77"/>
      <c r="L31" s="77"/>
      <c r="M31" s="77"/>
      <c r="N31" s="77"/>
      <c r="O31" s="77"/>
      <c r="P31" s="268"/>
      <c r="Q31" s="77"/>
      <c r="R31" s="77"/>
      <c r="S31" s="77"/>
      <c r="T31" s="77"/>
      <c r="U31" s="269"/>
      <c r="V31" s="269"/>
      <c r="W31" s="77"/>
      <c r="X31" s="77"/>
      <c r="Y31" s="77"/>
      <c r="Z31" s="202"/>
      <c r="AA31" s="181"/>
    </row>
    <row r="32" spans="1:30" s="164" customFormat="1" ht="15" customHeight="1" x14ac:dyDescent="0.25">
      <c r="A32" s="176"/>
      <c r="B32" s="200"/>
      <c r="C32" s="440" t="str">
        <f>"c) Number of customer relationships which ceased in the year ended "&amp;TEXT(Reporting_Period_End_Date,"DD-MMM-YYYY")</f>
        <v>c) Number of customer relationships which ceased in the year ended 00-Jan-1900</v>
      </c>
      <c r="D32" s="440"/>
      <c r="E32" s="440"/>
      <c r="F32" s="440"/>
      <c r="G32" s="440"/>
      <c r="H32" s="440"/>
      <c r="I32" s="270"/>
      <c r="J32" s="77"/>
      <c r="K32" s="249"/>
      <c r="L32" s="77"/>
      <c r="M32" s="77"/>
      <c r="N32" s="77"/>
      <c r="O32" s="77"/>
      <c r="P32" s="268"/>
      <c r="Q32" s="77"/>
      <c r="R32" s="77"/>
      <c r="S32" s="77"/>
      <c r="T32" s="77"/>
      <c r="U32" s="269"/>
      <c r="V32" s="269"/>
      <c r="W32" s="77"/>
      <c r="X32" s="77"/>
      <c r="Y32" s="47" t="str">
        <f>IF(K32="","Incomplete","Complete")</f>
        <v>Incomplete</v>
      </c>
      <c r="Z32" s="202"/>
      <c r="AA32" s="181"/>
    </row>
    <row r="33" spans="1:30" s="164" customFormat="1" ht="15" customHeight="1" x14ac:dyDescent="0.2">
      <c r="A33" s="176"/>
      <c r="B33" s="200"/>
      <c r="C33" s="44"/>
      <c r="D33" s="44"/>
      <c r="E33" s="44"/>
      <c r="F33" s="44"/>
      <c r="G33" s="272"/>
      <c r="H33" s="272"/>
      <c r="I33" s="270"/>
      <c r="J33" s="77"/>
      <c r="K33" s="77"/>
      <c r="L33" s="77"/>
      <c r="M33" s="77"/>
      <c r="N33" s="77"/>
      <c r="O33" s="77"/>
      <c r="P33" s="268"/>
      <c r="Q33" s="77"/>
      <c r="R33" s="77"/>
      <c r="S33" s="77"/>
      <c r="T33" s="77"/>
      <c r="U33" s="269"/>
      <c r="V33" s="269"/>
      <c r="W33" s="77"/>
      <c r="X33" s="77"/>
      <c r="Y33" s="77"/>
      <c r="Z33" s="202"/>
      <c r="AA33" s="181"/>
    </row>
    <row r="34" spans="1:30" s="164" customFormat="1" ht="15" customHeight="1" x14ac:dyDescent="0.2">
      <c r="A34" s="176"/>
      <c r="B34" s="200"/>
      <c r="C34" s="77" t="str">
        <f>"d) Of which, how many were terminated for ML/FT or sanction purposes?"</f>
        <v>d) Of which, how many were terminated for ML/FT or sanction purposes?</v>
      </c>
      <c r="D34" s="44"/>
      <c r="E34" s="44"/>
      <c r="F34" s="44"/>
      <c r="G34" s="272"/>
      <c r="H34" s="272"/>
      <c r="I34" s="270"/>
      <c r="J34" s="77"/>
      <c r="K34" s="249"/>
      <c r="L34" s="77"/>
      <c r="M34" s="77"/>
      <c r="N34" s="77"/>
      <c r="O34" s="77"/>
      <c r="P34" s="268"/>
      <c r="Q34" s="77"/>
      <c r="R34" s="77"/>
      <c r="S34" s="77"/>
      <c r="T34" s="77"/>
      <c r="U34" s="269"/>
      <c r="V34" s="269"/>
      <c r="W34" s="77"/>
      <c r="X34" s="77"/>
      <c r="Y34" s="47" t="str">
        <f>IF(K34="","Incomplete","Complete")</f>
        <v>Incomplete</v>
      </c>
      <c r="Z34" s="202"/>
      <c r="AA34" s="181"/>
    </row>
    <row r="35" spans="1:30" s="164" customFormat="1" ht="15" customHeight="1" x14ac:dyDescent="0.25">
      <c r="A35" s="176"/>
      <c r="B35" s="200"/>
      <c r="C35" s="272"/>
      <c r="D35" s="272"/>
      <c r="E35" s="272"/>
      <c r="F35" s="272"/>
      <c r="G35" s="272"/>
      <c r="H35" s="272"/>
      <c r="I35" s="270"/>
      <c r="J35" s="77"/>
      <c r="K35" s="77"/>
      <c r="L35" s="77"/>
      <c r="M35" s="77"/>
      <c r="N35" s="77"/>
      <c r="O35" s="77"/>
      <c r="P35" s="268"/>
      <c r="Q35" s="77"/>
      <c r="R35" s="77"/>
      <c r="S35" s="77"/>
      <c r="T35" s="77"/>
      <c r="U35" s="269"/>
      <c r="V35" s="269"/>
      <c r="W35" s="77"/>
      <c r="X35" s="77"/>
      <c r="Y35" s="77"/>
      <c r="Z35" s="202"/>
      <c r="AA35" s="181"/>
    </row>
    <row r="36" spans="1:30" s="164" customFormat="1" ht="15" customHeight="1" x14ac:dyDescent="0.25">
      <c r="A36" s="176"/>
      <c r="B36" s="200"/>
      <c r="C36" s="272"/>
      <c r="D36" s="272"/>
      <c r="E36" s="272"/>
      <c r="F36" s="272"/>
      <c r="G36" s="272"/>
      <c r="H36" s="272"/>
      <c r="I36" s="270"/>
      <c r="J36" s="77"/>
      <c r="K36" s="77"/>
      <c r="L36" s="77"/>
      <c r="M36" s="77"/>
      <c r="N36" s="77"/>
      <c r="O36" s="77"/>
      <c r="P36" s="268"/>
      <c r="Q36" s="77"/>
      <c r="R36" s="77"/>
      <c r="S36" s="77"/>
      <c r="T36" s="77"/>
      <c r="U36" s="269"/>
      <c r="V36" s="269"/>
      <c r="W36" s="77"/>
      <c r="X36" s="77"/>
      <c r="Y36" s="77"/>
      <c r="Z36" s="202"/>
      <c r="AA36" s="181"/>
    </row>
    <row r="37" spans="1:30" s="164" customFormat="1" ht="15" customHeight="1" x14ac:dyDescent="0.2">
      <c r="A37" s="176"/>
      <c r="B37" s="200"/>
      <c r="C37" s="287" t="s">
        <v>886</v>
      </c>
      <c r="D37" s="113"/>
      <c r="E37" s="77"/>
      <c r="F37" s="77"/>
      <c r="G37" s="201"/>
      <c r="H37" s="201"/>
      <c r="I37" s="270"/>
      <c r="J37" s="77"/>
      <c r="K37" s="249"/>
      <c r="L37" s="77"/>
      <c r="M37" s="77"/>
      <c r="N37" s="77"/>
      <c r="O37" s="77"/>
      <c r="P37" s="77"/>
      <c r="Q37" s="77"/>
      <c r="R37" s="77"/>
      <c r="S37" s="47"/>
      <c r="T37" s="47"/>
      <c r="U37" s="47"/>
      <c r="V37" s="47"/>
      <c r="W37" s="47"/>
      <c r="X37" s="47"/>
      <c r="Y37" s="47" t="str">
        <f>IF(K37="","Incomplete","Complete")</f>
        <v>Incomplete</v>
      </c>
      <c r="Z37" s="202"/>
      <c r="AA37" s="181"/>
    </row>
    <row r="38" spans="1:30" s="164" customFormat="1" ht="15" customHeight="1" thickBot="1" x14ac:dyDescent="0.3">
      <c r="A38" s="176"/>
      <c r="B38" s="210"/>
      <c r="C38" s="211"/>
      <c r="D38" s="211"/>
      <c r="E38" s="212"/>
      <c r="F38" s="212"/>
      <c r="G38" s="213"/>
      <c r="H38" s="213"/>
      <c r="I38" s="274"/>
      <c r="J38" s="212"/>
      <c r="K38" s="212"/>
      <c r="L38" s="212"/>
      <c r="M38" s="212"/>
      <c r="N38" s="212"/>
      <c r="O38" s="212"/>
      <c r="P38" s="212"/>
      <c r="Q38" s="212"/>
      <c r="R38" s="212"/>
      <c r="S38" s="214"/>
      <c r="T38" s="214"/>
      <c r="U38" s="214"/>
      <c r="V38" s="214"/>
      <c r="W38" s="214"/>
      <c r="X38" s="214"/>
      <c r="Y38" s="214"/>
      <c r="Z38" s="215"/>
      <c r="AA38" s="181"/>
    </row>
    <row r="39" spans="1:30" s="164" customFormat="1" ht="15" customHeight="1" thickBot="1" x14ac:dyDescent="0.3">
      <c r="A39" s="176"/>
      <c r="B39" s="177"/>
      <c r="C39" s="177"/>
      <c r="D39" s="177"/>
      <c r="E39" s="177"/>
      <c r="F39" s="177"/>
      <c r="G39" s="177"/>
      <c r="H39" s="177"/>
      <c r="I39" s="179"/>
      <c r="J39" s="177"/>
      <c r="K39" s="177"/>
      <c r="L39" s="177"/>
      <c r="M39" s="177"/>
      <c r="N39" s="177"/>
      <c r="O39" s="177"/>
      <c r="P39" s="177"/>
      <c r="Q39" s="177"/>
      <c r="R39" s="177"/>
      <c r="S39" s="177"/>
      <c r="T39" s="177"/>
      <c r="U39" s="177"/>
      <c r="V39" s="177"/>
      <c r="W39" s="177"/>
      <c r="X39" s="177"/>
      <c r="Y39" s="179"/>
      <c r="Z39" s="179"/>
      <c r="AA39" s="181"/>
    </row>
    <row r="40" spans="1:30" s="164" customFormat="1" ht="15" customHeight="1" thickBot="1" x14ac:dyDescent="0.25">
      <c r="A40" s="176"/>
      <c r="B40" s="188"/>
      <c r="C40" s="189" t="s">
        <v>897</v>
      </c>
      <c r="D40" s="189"/>
      <c r="E40" s="190"/>
      <c r="F40" s="190"/>
      <c r="G40" s="190"/>
      <c r="H40" s="190"/>
      <c r="I40" s="266"/>
      <c r="J40" s="190"/>
      <c r="K40" s="190"/>
      <c r="L40" s="190"/>
      <c r="M40" s="190"/>
      <c r="N40" s="190"/>
      <c r="O40" s="190"/>
      <c r="P40" s="191"/>
      <c r="Q40" s="190"/>
      <c r="R40" s="190"/>
      <c r="S40" s="190"/>
      <c r="T40" s="190"/>
      <c r="U40" s="190"/>
      <c r="V40" s="190"/>
      <c r="W40" s="190"/>
      <c r="X40" s="190"/>
      <c r="Y40" s="60" t="str">
        <f>"The information requested in this question is a snapshot position as at "&amp;TEXT(Reporting_Period_End_Date,"DD-MMM-YYYY")</f>
        <v>The information requested in this question is a snapshot position as at 00-Jan-1900</v>
      </c>
      <c r="Z40" s="194"/>
      <c r="AA40" s="181"/>
      <c r="AC40" s="37" t="s">
        <v>973</v>
      </c>
      <c r="AD40" s="30" t="s">
        <v>974</v>
      </c>
    </row>
    <row r="41" spans="1:30" s="164" customFormat="1" ht="15" customHeight="1" x14ac:dyDescent="0.2">
      <c r="A41" s="176"/>
      <c r="B41" s="200"/>
      <c r="C41" s="44"/>
      <c r="D41" s="44"/>
      <c r="E41" s="44"/>
      <c r="F41" s="44"/>
      <c r="G41" s="272"/>
      <c r="H41" s="272"/>
      <c r="I41" s="270"/>
      <c r="J41" s="77"/>
      <c r="K41" s="77"/>
      <c r="L41" s="77"/>
      <c r="M41" s="77"/>
      <c r="N41" s="77"/>
      <c r="O41" s="77"/>
      <c r="P41" s="268"/>
      <c r="Q41" s="77"/>
      <c r="R41" s="77"/>
      <c r="S41" s="77"/>
      <c r="T41" s="77"/>
      <c r="U41" s="269"/>
      <c r="V41" s="269"/>
      <c r="W41" s="77"/>
      <c r="X41" s="77"/>
      <c r="Y41" s="77"/>
      <c r="Z41" s="202"/>
      <c r="AA41" s="181"/>
    </row>
    <row r="42" spans="1:30" s="164" customFormat="1" ht="15" customHeight="1" x14ac:dyDescent="0.25">
      <c r="A42" s="176"/>
      <c r="B42" s="200"/>
      <c r="C42" s="440" t="str">
        <f>"a) Please indicate how many of the "&amp;Total&amp;" customers as at "&amp;TEXT(Reporting_Period_End_Date,"DD-MMM-YYYY")&amp;" fall within each risk category"</f>
        <v>a) Please indicate how many of the  customers as at 00-Jan-1900 fall within each risk category</v>
      </c>
      <c r="D42" s="440"/>
      <c r="E42" s="440"/>
      <c r="F42" s="440"/>
      <c r="G42" s="440"/>
      <c r="H42" s="440"/>
      <c r="I42" s="124"/>
      <c r="J42" s="77"/>
      <c r="K42" s="77"/>
      <c r="L42" s="77"/>
      <c r="M42" s="77"/>
      <c r="N42" s="77"/>
      <c r="O42" s="77"/>
      <c r="P42" s="268"/>
      <c r="Q42" s="77"/>
      <c r="R42" s="77"/>
      <c r="S42" s="77"/>
      <c r="T42" s="77"/>
      <c r="U42" s="269"/>
      <c r="V42" s="269"/>
      <c r="W42" s="77"/>
      <c r="X42" s="77"/>
      <c r="Y42" s="47" t="str">
        <f>IF(COUNTIF(Y45:Y58,"Incomplete")&gt;0,"Incomplete","Complete")</f>
        <v>Incomplete</v>
      </c>
      <c r="Z42" s="202"/>
      <c r="AA42" s="181"/>
    </row>
    <row r="43" spans="1:30" s="164" customFormat="1" ht="15" customHeight="1" x14ac:dyDescent="0.25">
      <c r="A43" s="176"/>
      <c r="B43" s="200"/>
      <c r="C43" s="440"/>
      <c r="D43" s="440"/>
      <c r="E43" s="440"/>
      <c r="F43" s="440"/>
      <c r="G43" s="440"/>
      <c r="H43" s="440"/>
      <c r="I43" s="270"/>
      <c r="J43" s="77"/>
      <c r="K43" s="77"/>
      <c r="L43" s="77"/>
      <c r="M43" s="77"/>
      <c r="N43" s="77"/>
      <c r="O43" s="77"/>
      <c r="P43" s="268"/>
      <c r="Q43" s="77"/>
      <c r="R43" s="77"/>
      <c r="S43" s="77"/>
      <c r="T43" s="77"/>
      <c r="U43" s="269"/>
      <c r="V43" s="269"/>
      <c r="W43" s="77"/>
      <c r="X43" s="77"/>
      <c r="Y43" s="77"/>
      <c r="Z43" s="202"/>
      <c r="AA43" s="181"/>
    </row>
    <row r="44" spans="1:30" s="164" customFormat="1" ht="15" customHeight="1" x14ac:dyDescent="0.2">
      <c r="A44" s="176"/>
      <c r="B44" s="200"/>
      <c r="C44" s="44"/>
      <c r="D44" s="44"/>
      <c r="E44" s="44"/>
      <c r="F44" s="44"/>
      <c r="G44" s="272"/>
      <c r="H44" s="272"/>
      <c r="I44" s="270"/>
      <c r="J44" s="77"/>
      <c r="K44" s="77"/>
      <c r="L44" s="77"/>
      <c r="M44" s="77"/>
      <c r="N44" s="77"/>
      <c r="O44" s="77"/>
      <c r="P44" s="268"/>
      <c r="Q44" s="77"/>
      <c r="R44" s="77"/>
      <c r="S44" s="77"/>
      <c r="T44" s="77"/>
      <c r="U44" s="269"/>
      <c r="V44" s="269"/>
      <c r="W44" s="77"/>
      <c r="X44" s="77"/>
      <c r="Y44" s="77"/>
      <c r="Z44" s="202"/>
      <c r="AA44" s="181"/>
    </row>
    <row r="45" spans="1:30" s="164" customFormat="1" ht="15" customHeight="1" x14ac:dyDescent="0.25">
      <c r="A45" s="176"/>
      <c r="B45" s="200"/>
      <c r="C45" s="440"/>
      <c r="D45" s="440"/>
      <c r="E45" s="440"/>
      <c r="F45" s="440"/>
      <c r="G45" s="440"/>
      <c r="H45" s="440"/>
      <c r="I45" s="270"/>
      <c r="J45" s="77"/>
      <c r="K45" s="466" t="s">
        <v>895</v>
      </c>
      <c r="L45" s="77"/>
      <c r="M45" s="77"/>
      <c r="N45" s="77"/>
      <c r="O45" s="77"/>
      <c r="P45" s="268"/>
      <c r="Q45" s="77"/>
      <c r="R45" s="275"/>
      <c r="S45" s="77"/>
      <c r="T45" s="77"/>
      <c r="U45" s="269"/>
      <c r="V45" s="269"/>
      <c r="W45" s="77"/>
      <c r="X45" s="77"/>
      <c r="Y45" s="77"/>
      <c r="Z45" s="202"/>
      <c r="AA45" s="181"/>
    </row>
    <row r="46" spans="1:30" s="164" customFormat="1" ht="15" customHeight="1" x14ac:dyDescent="0.25">
      <c r="A46" s="176"/>
      <c r="B46" s="200"/>
      <c r="C46" s="440"/>
      <c r="D46" s="440"/>
      <c r="E46" s="440"/>
      <c r="F46" s="440"/>
      <c r="G46" s="440"/>
      <c r="H46" s="440"/>
      <c r="I46" s="270"/>
      <c r="J46" s="77"/>
      <c r="K46" s="467"/>
      <c r="L46" s="77"/>
      <c r="M46" s="77"/>
      <c r="N46" s="77"/>
      <c r="O46" s="77"/>
      <c r="P46" s="268"/>
      <c r="Q46" s="77"/>
      <c r="R46" s="275"/>
      <c r="S46" s="77"/>
      <c r="T46" s="77"/>
      <c r="U46" s="269"/>
      <c r="V46" s="269"/>
      <c r="W46" s="77"/>
      <c r="X46" s="77"/>
      <c r="Y46" s="77"/>
      <c r="Z46" s="202"/>
      <c r="AA46" s="181"/>
    </row>
    <row r="47" spans="1:30" s="164" customFormat="1" ht="15" customHeight="1" x14ac:dyDescent="0.2">
      <c r="A47" s="176"/>
      <c r="B47" s="200"/>
      <c r="C47" s="44"/>
      <c r="D47" s="44"/>
      <c r="E47" s="44"/>
      <c r="F47" s="44"/>
      <c r="G47" s="272"/>
      <c r="H47" s="272"/>
      <c r="I47" s="270"/>
      <c r="J47" s="77"/>
      <c r="K47" s="276" t="s">
        <v>2</v>
      </c>
      <c r="L47" s="77"/>
      <c r="M47" s="77"/>
      <c r="N47" s="77"/>
      <c r="O47" s="77"/>
      <c r="P47" s="268"/>
      <c r="Q47" s="77"/>
      <c r="R47" s="77"/>
      <c r="S47" s="77"/>
      <c r="T47" s="77"/>
      <c r="U47" s="269"/>
      <c r="V47" s="269"/>
      <c r="W47" s="77"/>
      <c r="X47" s="77"/>
      <c r="Y47" s="77"/>
      <c r="Z47" s="202"/>
      <c r="AA47" s="181"/>
    </row>
    <row r="48" spans="1:30" s="164" customFormat="1" ht="15" customHeight="1" x14ac:dyDescent="0.2">
      <c r="A48" s="176"/>
      <c r="B48" s="200"/>
      <c r="C48" s="44"/>
      <c r="D48" s="44"/>
      <c r="E48" s="44"/>
      <c r="F48" s="44"/>
      <c r="G48" s="272"/>
      <c r="H48" s="272"/>
      <c r="I48" s="270"/>
      <c r="J48" s="77"/>
      <c r="K48" s="77"/>
      <c r="L48" s="77"/>
      <c r="M48" s="77"/>
      <c r="N48" s="77"/>
      <c r="O48" s="77"/>
      <c r="P48" s="268"/>
      <c r="Q48" s="77"/>
      <c r="R48" s="77"/>
      <c r="S48" s="77"/>
      <c r="T48" s="77"/>
      <c r="U48" s="269"/>
      <c r="V48" s="269"/>
      <c r="W48" s="77"/>
      <c r="X48" s="77"/>
      <c r="Y48" s="77"/>
      <c r="Z48" s="202"/>
      <c r="AA48" s="181"/>
    </row>
    <row r="49" spans="1:30" s="164" customFormat="1" ht="15" customHeight="1" x14ac:dyDescent="0.2">
      <c r="A49" s="176"/>
      <c r="B49" s="200"/>
      <c r="C49" s="44"/>
      <c r="D49" s="44" t="s">
        <v>887</v>
      </c>
      <c r="E49" s="44"/>
      <c r="F49" s="44"/>
      <c r="G49" s="272"/>
      <c r="H49" s="272"/>
      <c r="I49" s="270"/>
      <c r="J49" s="77"/>
      <c r="K49" s="249"/>
      <c r="L49" s="77"/>
      <c r="M49" s="77"/>
      <c r="N49" s="77"/>
      <c r="O49" s="77"/>
      <c r="P49" s="268"/>
      <c r="Q49" s="77"/>
      <c r="R49" s="77"/>
      <c r="S49" s="77"/>
      <c r="T49" s="77"/>
      <c r="U49" s="269"/>
      <c r="V49" s="269"/>
      <c r="W49" s="77"/>
      <c r="X49" s="77"/>
      <c r="Y49" s="77"/>
      <c r="Z49" s="202"/>
      <c r="AA49" s="181"/>
    </row>
    <row r="50" spans="1:30" s="164" customFormat="1" ht="15" customHeight="1" x14ac:dyDescent="0.2">
      <c r="A50" s="176"/>
      <c r="B50" s="200"/>
      <c r="C50" s="44"/>
      <c r="D50" s="44"/>
      <c r="E50" s="44"/>
      <c r="F50" s="44"/>
      <c r="G50" s="272"/>
      <c r="H50" s="272"/>
      <c r="I50" s="270"/>
      <c r="J50" s="77"/>
      <c r="K50" s="77"/>
      <c r="L50" s="77"/>
      <c r="M50" s="77"/>
      <c r="N50" s="77"/>
      <c r="O50" s="77"/>
      <c r="P50" s="268"/>
      <c r="Q50" s="77"/>
      <c r="R50" s="77"/>
      <c r="S50" s="77"/>
      <c r="T50" s="77"/>
      <c r="U50" s="269"/>
      <c r="V50" s="269"/>
      <c r="W50" s="77"/>
      <c r="X50" s="77"/>
      <c r="Y50" s="77"/>
      <c r="Z50" s="202"/>
      <c r="AA50" s="181"/>
    </row>
    <row r="51" spans="1:30" s="164" customFormat="1" ht="15" customHeight="1" x14ac:dyDescent="0.2">
      <c r="A51" s="176"/>
      <c r="B51" s="200"/>
      <c r="C51" s="44"/>
      <c r="D51" s="44" t="s">
        <v>888</v>
      </c>
      <c r="E51" s="44"/>
      <c r="F51" s="44"/>
      <c r="G51" s="272"/>
      <c r="H51" s="272"/>
      <c r="I51" s="270"/>
      <c r="J51" s="77"/>
      <c r="K51" s="249"/>
      <c r="L51" s="77"/>
      <c r="M51" s="77"/>
      <c r="N51" s="77"/>
      <c r="O51" s="77"/>
      <c r="P51" s="268"/>
      <c r="Q51" s="77"/>
      <c r="R51" s="77"/>
      <c r="S51" s="77"/>
      <c r="T51" s="77"/>
      <c r="U51" s="269"/>
      <c r="V51" s="269"/>
      <c r="W51" s="77"/>
      <c r="X51" s="77"/>
      <c r="Y51" s="77"/>
      <c r="Z51" s="202"/>
      <c r="AA51" s="181"/>
    </row>
    <row r="52" spans="1:30" s="164" customFormat="1" ht="15" customHeight="1" x14ac:dyDescent="0.2">
      <c r="A52" s="176"/>
      <c r="B52" s="200"/>
      <c r="C52" s="44"/>
      <c r="D52" s="44"/>
      <c r="E52" s="44"/>
      <c r="F52" s="44"/>
      <c r="G52" s="272"/>
      <c r="H52" s="272"/>
      <c r="I52" s="270"/>
      <c r="J52" s="77"/>
      <c r="K52" s="77"/>
      <c r="L52" s="77"/>
      <c r="M52" s="77"/>
      <c r="N52" s="77"/>
      <c r="O52" s="77"/>
      <c r="P52" s="268"/>
      <c r="Q52" s="77"/>
      <c r="R52" s="77"/>
      <c r="S52" s="77"/>
      <c r="T52" s="77"/>
      <c r="U52" s="269"/>
      <c r="V52" s="269"/>
      <c r="W52" s="77"/>
      <c r="X52" s="77"/>
      <c r="Y52" s="77"/>
      <c r="Z52" s="202"/>
      <c r="AA52" s="181"/>
    </row>
    <row r="53" spans="1:30" s="164" customFormat="1" ht="15" customHeight="1" x14ac:dyDescent="0.2">
      <c r="A53" s="176"/>
      <c r="B53" s="200"/>
      <c r="C53" s="44"/>
      <c r="D53" s="44" t="s">
        <v>889</v>
      </c>
      <c r="E53" s="44"/>
      <c r="F53" s="44"/>
      <c r="G53" s="272"/>
      <c r="H53" s="272"/>
      <c r="I53" s="270"/>
      <c r="J53" s="77"/>
      <c r="K53" s="249"/>
      <c r="L53" s="77"/>
      <c r="M53" s="77"/>
      <c r="N53" s="77"/>
      <c r="O53" s="77"/>
      <c r="P53" s="268"/>
      <c r="Q53" s="77"/>
      <c r="R53" s="77"/>
      <c r="S53" s="77"/>
      <c r="T53" s="77"/>
      <c r="U53" s="269"/>
      <c r="V53" s="269"/>
      <c r="W53" s="77"/>
      <c r="X53" s="77"/>
      <c r="Y53" s="77"/>
      <c r="Z53" s="202"/>
      <c r="AA53" s="181"/>
    </row>
    <row r="54" spans="1:30" s="164" customFormat="1" ht="15" customHeight="1" x14ac:dyDescent="0.2">
      <c r="A54" s="176"/>
      <c r="B54" s="200"/>
      <c r="C54" s="44"/>
      <c r="D54" s="44"/>
      <c r="E54" s="44"/>
      <c r="F54" s="44"/>
      <c r="G54" s="272"/>
      <c r="H54" s="272"/>
      <c r="I54" s="270"/>
      <c r="J54" s="77"/>
      <c r="K54" s="77"/>
      <c r="L54" s="77"/>
      <c r="M54" s="77"/>
      <c r="N54" s="77"/>
      <c r="O54" s="77"/>
      <c r="P54" s="268"/>
      <c r="Q54" s="77"/>
      <c r="R54" s="77"/>
      <c r="S54" s="77"/>
      <c r="T54" s="77"/>
      <c r="U54" s="269"/>
      <c r="V54" s="269"/>
      <c r="W54" s="77"/>
      <c r="X54" s="77"/>
      <c r="Y54" s="77"/>
      <c r="Z54" s="202"/>
      <c r="AA54" s="181"/>
    </row>
    <row r="55" spans="1:30" s="164" customFormat="1" ht="15" customHeight="1" x14ac:dyDescent="0.2">
      <c r="A55" s="176"/>
      <c r="B55" s="200"/>
      <c r="C55" s="44"/>
      <c r="D55" s="44"/>
      <c r="E55" s="44"/>
      <c r="F55" s="44"/>
      <c r="G55" s="272"/>
      <c r="H55" s="272"/>
      <c r="I55" s="58" t="s">
        <v>898</v>
      </c>
      <c r="J55" s="77"/>
      <c r="K55" s="277">
        <f>SUM(K49:K53)</f>
        <v>0</v>
      </c>
      <c r="L55" s="77"/>
      <c r="M55" s="77" t="str">
        <f>IF(K55=Total,"Reconciles OK","Difference of "&amp;Total-K55)</f>
        <v>Reconciles OK</v>
      </c>
      <c r="N55" s="77"/>
      <c r="O55" s="77"/>
      <c r="P55" s="268"/>
      <c r="Q55" s="77"/>
      <c r="R55" s="77"/>
      <c r="S55" s="77"/>
      <c r="T55" s="77"/>
      <c r="U55" s="269"/>
      <c r="V55" s="269"/>
      <c r="W55" s="77"/>
      <c r="X55" s="77"/>
      <c r="Y55" s="47" t="str">
        <f>IF(M55="Reconciles OK","Complete","Incomplete")</f>
        <v>Complete</v>
      </c>
      <c r="Z55" s="202"/>
      <c r="AA55" s="181"/>
    </row>
    <row r="56" spans="1:30" s="164" customFormat="1" ht="15" customHeight="1" x14ac:dyDescent="0.2">
      <c r="A56" s="176"/>
      <c r="B56" s="200"/>
      <c r="C56" s="44"/>
      <c r="D56" s="44"/>
      <c r="E56" s="44"/>
      <c r="F56" s="44"/>
      <c r="G56" s="272"/>
      <c r="H56" s="272"/>
      <c r="I56" s="270"/>
      <c r="J56" s="77"/>
      <c r="K56" s="77"/>
      <c r="L56" s="77"/>
      <c r="M56" s="77"/>
      <c r="N56" s="77"/>
      <c r="O56" s="77"/>
      <c r="P56" s="268"/>
      <c r="Q56" s="77"/>
      <c r="R56" s="77"/>
      <c r="S56" s="77"/>
      <c r="T56" s="77"/>
      <c r="U56" s="269"/>
      <c r="V56" s="269"/>
      <c r="W56" s="77"/>
      <c r="X56" s="77"/>
      <c r="Y56" s="77"/>
      <c r="Z56" s="202"/>
      <c r="AA56" s="181"/>
    </row>
    <row r="57" spans="1:30" s="164" customFormat="1" ht="15" customHeight="1" x14ac:dyDescent="0.2">
      <c r="A57" s="176"/>
      <c r="B57" s="200"/>
      <c r="C57" s="44"/>
      <c r="D57" s="44"/>
      <c r="E57" s="44"/>
      <c r="F57" s="44"/>
      <c r="G57" s="272"/>
      <c r="H57" s="272"/>
      <c r="I57" s="270"/>
      <c r="J57" s="77"/>
      <c r="K57" s="77"/>
      <c r="L57" s="77"/>
      <c r="M57" s="77"/>
      <c r="N57" s="77"/>
      <c r="O57" s="77"/>
      <c r="P57" s="268"/>
      <c r="Q57" s="77"/>
      <c r="R57" s="77"/>
      <c r="S57" s="77"/>
      <c r="T57" s="77"/>
      <c r="U57" s="269"/>
      <c r="V57" s="269"/>
      <c r="W57" s="77"/>
      <c r="X57" s="77"/>
      <c r="Y57" s="77"/>
      <c r="Z57" s="202"/>
      <c r="AA57" s="181"/>
    </row>
    <row r="58" spans="1:30" s="164" customFormat="1" ht="15" customHeight="1" x14ac:dyDescent="0.25">
      <c r="A58" s="176"/>
      <c r="B58" s="200"/>
      <c r="C58" s="113" t="s">
        <v>869</v>
      </c>
      <c r="D58" s="113"/>
      <c r="E58" s="77"/>
      <c r="F58" s="77"/>
      <c r="G58" s="201"/>
      <c r="H58" s="201"/>
      <c r="I58" s="270"/>
      <c r="J58" s="77"/>
      <c r="K58" s="249"/>
      <c r="L58" s="77"/>
      <c r="M58" s="77"/>
      <c r="N58" s="77"/>
      <c r="O58" s="77"/>
      <c r="P58" s="77"/>
      <c r="Q58" s="77"/>
      <c r="R58" s="77"/>
      <c r="S58" s="47"/>
      <c r="T58" s="47"/>
      <c r="U58" s="47"/>
      <c r="V58" s="47"/>
      <c r="W58" s="47"/>
      <c r="X58" s="47"/>
      <c r="Y58" s="47" t="str">
        <f>IF(K58="","Incomplete","Complete")</f>
        <v>Incomplete</v>
      </c>
      <c r="Z58" s="202"/>
      <c r="AA58" s="181"/>
    </row>
    <row r="59" spans="1:30" s="164" customFormat="1" ht="15" customHeight="1" thickBot="1" x14ac:dyDescent="0.3">
      <c r="A59" s="176"/>
      <c r="B59" s="210"/>
      <c r="C59" s="211"/>
      <c r="D59" s="211"/>
      <c r="E59" s="212"/>
      <c r="F59" s="212"/>
      <c r="G59" s="213"/>
      <c r="H59" s="213"/>
      <c r="I59" s="274"/>
      <c r="J59" s="212"/>
      <c r="K59" s="212"/>
      <c r="L59" s="212"/>
      <c r="M59" s="212"/>
      <c r="N59" s="212"/>
      <c r="O59" s="212"/>
      <c r="P59" s="212"/>
      <c r="Q59" s="212"/>
      <c r="R59" s="212"/>
      <c r="S59" s="214"/>
      <c r="T59" s="214"/>
      <c r="U59" s="214"/>
      <c r="V59" s="214"/>
      <c r="W59" s="214"/>
      <c r="X59" s="214"/>
      <c r="Y59" s="214"/>
      <c r="Z59" s="215"/>
      <c r="AA59" s="181"/>
    </row>
    <row r="60" spans="1:30" s="164" customFormat="1" ht="15" customHeight="1" thickBot="1" x14ac:dyDescent="0.3">
      <c r="A60" s="176"/>
      <c r="B60" s="177"/>
      <c r="C60" s="177"/>
      <c r="D60" s="177"/>
      <c r="E60" s="177"/>
      <c r="F60" s="177"/>
      <c r="G60" s="177"/>
      <c r="H60" s="177"/>
      <c r="I60" s="179"/>
      <c r="J60" s="177"/>
      <c r="K60" s="177"/>
      <c r="L60" s="177"/>
      <c r="M60" s="177"/>
      <c r="N60" s="177"/>
      <c r="O60" s="177"/>
      <c r="P60" s="177"/>
      <c r="Q60" s="177"/>
      <c r="R60" s="177"/>
      <c r="S60" s="177"/>
      <c r="T60" s="177"/>
      <c r="U60" s="177"/>
      <c r="V60" s="177"/>
      <c r="W60" s="177"/>
      <c r="X60" s="177"/>
      <c r="Y60" s="179"/>
      <c r="Z60" s="179"/>
      <c r="AA60" s="181"/>
    </row>
    <row r="61" spans="1:30" s="164" customFormat="1" ht="15" customHeight="1" thickBot="1" x14ac:dyDescent="0.25">
      <c r="A61" s="176"/>
      <c r="B61" s="188"/>
      <c r="C61" s="189" t="str">
        <f>IF(Enh="Y","C0-4 ML/FT risk profile of all new customer relationships only","This question is not required")</f>
        <v>C0-4 ML/FT risk profile of all new customer relationships only</v>
      </c>
      <c r="D61" s="189"/>
      <c r="E61" s="190"/>
      <c r="F61" s="190"/>
      <c r="G61" s="190"/>
      <c r="H61" s="190"/>
      <c r="I61" s="266"/>
      <c r="J61" s="190"/>
      <c r="K61" s="190"/>
      <c r="L61" s="190"/>
      <c r="M61" s="190"/>
      <c r="N61" s="190"/>
      <c r="O61" s="190"/>
      <c r="P61" s="191"/>
      <c r="Q61" s="190"/>
      <c r="R61" s="190"/>
      <c r="S61" s="190"/>
      <c r="T61" s="190"/>
      <c r="U61" s="190"/>
      <c r="V61" s="190"/>
      <c r="W61" s="190"/>
      <c r="X61" s="190"/>
      <c r="Y61" s="60" t="str">
        <f>IF(Enh="Y","The information requested in this question is in respect of the year ended "&amp;TEXT(Reporting_Period_End_Date,"DD-MMM-YYYY"),"This question is not required")</f>
        <v>The information requested in this question is in respect of the year ended 00-Jan-1900</v>
      </c>
      <c r="Z61" s="194"/>
      <c r="AA61" s="181"/>
      <c r="AC61" s="37" t="s">
        <v>973</v>
      </c>
      <c r="AD61" s="30" t="s">
        <v>974</v>
      </c>
    </row>
    <row r="62" spans="1:30" s="164" customFormat="1" ht="15" customHeight="1" x14ac:dyDescent="0.2">
      <c r="A62" s="176"/>
      <c r="B62" s="200"/>
      <c r="C62" s="44"/>
      <c r="D62" s="44"/>
      <c r="E62" s="44"/>
      <c r="F62" s="44"/>
      <c r="G62" s="272"/>
      <c r="H62" s="272"/>
      <c r="I62" s="270"/>
      <c r="J62" s="77"/>
      <c r="K62" s="77"/>
      <c r="L62" s="77"/>
      <c r="M62" s="77"/>
      <c r="N62" s="77"/>
      <c r="O62" s="77"/>
      <c r="P62" s="268"/>
      <c r="Q62" s="77"/>
      <c r="R62" s="77"/>
      <c r="S62" s="77"/>
      <c r="T62" s="77"/>
      <c r="U62" s="269"/>
      <c r="V62" s="269"/>
      <c r="W62" s="77"/>
      <c r="X62" s="77"/>
      <c r="Y62" s="77"/>
      <c r="Z62" s="202"/>
      <c r="AA62" s="181"/>
    </row>
    <row r="63" spans="1:30" s="164" customFormat="1" ht="15" customHeight="1" x14ac:dyDescent="0.25">
      <c r="A63" s="176"/>
      <c r="B63" s="200"/>
      <c r="C63" s="440" t="str">
        <f>"a) Please indicate how many of the "&amp;New&amp;" new customer relationships entered into in the year ended "&amp;TEXT(Reporting_Period_End_Date,"DD-MMM-YYYY")&amp;" fall within each risk category"</f>
        <v>a) Please indicate how many of the  new customer relationships entered into in the year ended 00-Jan-1900 fall within each risk category</v>
      </c>
      <c r="D63" s="440"/>
      <c r="E63" s="440"/>
      <c r="F63" s="440"/>
      <c r="G63" s="440"/>
      <c r="H63" s="440"/>
      <c r="I63" s="124"/>
      <c r="J63" s="77"/>
      <c r="K63" s="77"/>
      <c r="L63" s="77"/>
      <c r="M63" s="77"/>
      <c r="N63" s="77"/>
      <c r="O63" s="77"/>
      <c r="P63" s="268"/>
      <c r="Q63" s="77"/>
      <c r="R63" s="77"/>
      <c r="S63" s="77"/>
      <c r="T63" s="77"/>
      <c r="U63" s="269"/>
      <c r="V63" s="269"/>
      <c r="W63" s="77"/>
      <c r="X63" s="77"/>
      <c r="Y63" s="47" t="str">
        <f>IF(Enh="Y",IF(COUNTIF(Y66:Y79,"Incomplete")&gt;0,"Incomplete","Complete"),"N/A")</f>
        <v>Incomplete</v>
      </c>
      <c r="Z63" s="202"/>
      <c r="AA63" s="181"/>
    </row>
    <row r="64" spans="1:30" s="164" customFormat="1" ht="15" customHeight="1" x14ac:dyDescent="0.25">
      <c r="A64" s="176"/>
      <c r="B64" s="200"/>
      <c r="C64" s="440"/>
      <c r="D64" s="440"/>
      <c r="E64" s="440"/>
      <c r="F64" s="440"/>
      <c r="G64" s="440"/>
      <c r="H64" s="440"/>
      <c r="I64" s="270"/>
      <c r="J64" s="77"/>
      <c r="K64" s="77"/>
      <c r="L64" s="77"/>
      <c r="M64" s="77"/>
      <c r="N64" s="77"/>
      <c r="O64" s="77"/>
      <c r="P64" s="268"/>
      <c r="Q64" s="77"/>
      <c r="R64" s="77"/>
      <c r="S64" s="77"/>
      <c r="T64" s="77"/>
      <c r="U64" s="269"/>
      <c r="V64" s="269"/>
      <c r="W64" s="77"/>
      <c r="X64" s="77"/>
      <c r="Y64" s="77"/>
      <c r="Z64" s="202"/>
      <c r="AA64" s="181"/>
    </row>
    <row r="65" spans="1:27" s="164" customFormat="1" ht="15" customHeight="1" x14ac:dyDescent="0.2">
      <c r="A65" s="176"/>
      <c r="B65" s="200"/>
      <c r="C65" s="44"/>
      <c r="D65" s="44"/>
      <c r="E65" s="44"/>
      <c r="F65" s="44"/>
      <c r="G65" s="272"/>
      <c r="H65" s="272"/>
      <c r="I65" s="270"/>
      <c r="J65" s="275"/>
      <c r="K65" s="275"/>
      <c r="L65" s="275"/>
      <c r="M65" s="77"/>
      <c r="N65" s="77"/>
      <c r="O65" s="77"/>
      <c r="P65" s="268"/>
      <c r="Q65" s="77"/>
      <c r="R65" s="77"/>
      <c r="S65" s="77"/>
      <c r="T65" s="77"/>
      <c r="U65" s="269"/>
      <c r="V65" s="269"/>
      <c r="W65" s="77"/>
      <c r="X65" s="77"/>
      <c r="Y65" s="77"/>
      <c r="Z65" s="202"/>
      <c r="AA65" s="181"/>
    </row>
    <row r="66" spans="1:27" s="164" customFormat="1" ht="15" customHeight="1" x14ac:dyDescent="0.25">
      <c r="A66" s="176"/>
      <c r="B66" s="200"/>
      <c r="C66" s="440"/>
      <c r="D66" s="440"/>
      <c r="E66" s="440"/>
      <c r="F66" s="440"/>
      <c r="G66" s="440"/>
      <c r="H66" s="440"/>
      <c r="I66" s="270"/>
      <c r="J66" s="472" t="s">
        <v>896</v>
      </c>
      <c r="K66" s="473"/>
      <c r="L66" s="474"/>
      <c r="M66" s="77"/>
      <c r="N66" s="77"/>
      <c r="O66" s="77"/>
      <c r="P66" s="268"/>
      <c r="Q66" s="77"/>
      <c r="R66" s="77"/>
      <c r="S66" s="77"/>
      <c r="T66" s="77"/>
      <c r="U66" s="269"/>
      <c r="V66" s="269"/>
      <c r="W66" s="77"/>
      <c r="X66" s="77"/>
      <c r="Y66" s="77"/>
      <c r="Z66" s="202"/>
      <c r="AA66" s="181"/>
    </row>
    <row r="67" spans="1:27" s="164" customFormat="1" ht="15" customHeight="1" x14ac:dyDescent="0.25">
      <c r="A67" s="176"/>
      <c r="B67" s="200"/>
      <c r="C67" s="440"/>
      <c r="D67" s="440"/>
      <c r="E67" s="440"/>
      <c r="F67" s="440"/>
      <c r="G67" s="440"/>
      <c r="H67" s="440"/>
      <c r="I67" s="270"/>
      <c r="J67" s="475"/>
      <c r="K67" s="476"/>
      <c r="L67" s="477"/>
      <c r="M67" s="77"/>
      <c r="N67" s="77"/>
      <c r="O67" s="77"/>
      <c r="P67" s="268"/>
      <c r="Q67" s="77"/>
      <c r="R67" s="77"/>
      <c r="S67" s="77"/>
      <c r="T67" s="77"/>
      <c r="U67" s="269"/>
      <c r="V67" s="269"/>
      <c r="W67" s="77"/>
      <c r="X67" s="77"/>
      <c r="Y67" s="77"/>
      <c r="Z67" s="202"/>
      <c r="AA67" s="181"/>
    </row>
    <row r="68" spans="1:27" s="164" customFormat="1" ht="15" customHeight="1" x14ac:dyDescent="0.2">
      <c r="A68" s="176"/>
      <c r="B68" s="200"/>
      <c r="C68" s="44"/>
      <c r="D68" s="44"/>
      <c r="E68" s="44"/>
      <c r="F68" s="44"/>
      <c r="G68" s="272"/>
      <c r="H68" s="272"/>
      <c r="I68" s="270"/>
      <c r="J68" s="278"/>
      <c r="K68" s="279" t="s">
        <v>2</v>
      </c>
      <c r="L68" s="280"/>
      <c r="M68" s="77"/>
      <c r="N68" s="77"/>
      <c r="O68" s="77"/>
      <c r="P68" s="268"/>
      <c r="Q68" s="77"/>
      <c r="R68" s="77"/>
      <c r="S68" s="77"/>
      <c r="T68" s="77"/>
      <c r="U68" s="269"/>
      <c r="V68" s="269"/>
      <c r="W68" s="77"/>
      <c r="X68" s="77"/>
      <c r="Y68" s="77"/>
      <c r="Z68" s="202"/>
      <c r="AA68" s="181"/>
    </row>
    <row r="69" spans="1:27" s="164" customFormat="1" ht="15" customHeight="1" x14ac:dyDescent="0.2">
      <c r="A69" s="176"/>
      <c r="B69" s="200"/>
      <c r="C69" s="44"/>
      <c r="D69" s="44"/>
      <c r="E69" s="44"/>
      <c r="F69" s="44"/>
      <c r="G69" s="272"/>
      <c r="H69" s="272"/>
      <c r="I69" s="270"/>
      <c r="J69" s="77"/>
      <c r="K69" s="77"/>
      <c r="L69" s="77"/>
      <c r="M69" s="77"/>
      <c r="N69" s="77"/>
      <c r="O69" s="77"/>
      <c r="P69" s="268"/>
      <c r="Q69" s="77"/>
      <c r="R69" s="77"/>
      <c r="S69" s="77"/>
      <c r="T69" s="77"/>
      <c r="U69" s="269"/>
      <c r="V69" s="269"/>
      <c r="W69" s="77"/>
      <c r="X69" s="77"/>
      <c r="Y69" s="77"/>
      <c r="Z69" s="202"/>
      <c r="AA69" s="181"/>
    </row>
    <row r="70" spans="1:27" s="164" customFormat="1" ht="15" customHeight="1" x14ac:dyDescent="0.2">
      <c r="A70" s="176"/>
      <c r="B70" s="200"/>
      <c r="C70" s="44"/>
      <c r="D70" s="44" t="s">
        <v>899</v>
      </c>
      <c r="E70" s="44"/>
      <c r="F70" s="44"/>
      <c r="G70" s="272"/>
      <c r="H70" s="272"/>
      <c r="I70" s="270"/>
      <c r="J70" s="77"/>
      <c r="K70" s="249"/>
      <c r="L70" s="77"/>
      <c r="M70" s="77"/>
      <c r="N70" s="77"/>
      <c r="O70" s="77"/>
      <c r="P70" s="268"/>
      <c r="Q70" s="77"/>
      <c r="R70" s="77"/>
      <c r="S70" s="77"/>
      <c r="T70" s="77"/>
      <c r="U70" s="269"/>
      <c r="V70" s="269"/>
      <c r="W70" s="77"/>
      <c r="X70" s="77"/>
      <c r="Y70" s="77"/>
      <c r="Z70" s="202"/>
      <c r="AA70" s="181"/>
    </row>
    <row r="71" spans="1:27" s="164" customFormat="1" ht="15" customHeight="1" x14ac:dyDescent="0.2">
      <c r="A71" s="176"/>
      <c r="B71" s="200"/>
      <c r="C71" s="44"/>
      <c r="D71" s="44"/>
      <c r="E71" s="44"/>
      <c r="F71" s="44"/>
      <c r="G71" s="272"/>
      <c r="H71" s="272"/>
      <c r="I71" s="270"/>
      <c r="J71" s="77"/>
      <c r="K71" s="77"/>
      <c r="L71" s="77"/>
      <c r="M71" s="77"/>
      <c r="N71" s="77"/>
      <c r="O71" s="77"/>
      <c r="P71" s="268"/>
      <c r="Q71" s="77"/>
      <c r="R71" s="77"/>
      <c r="S71" s="77"/>
      <c r="T71" s="77"/>
      <c r="U71" s="269"/>
      <c r="V71" s="269"/>
      <c r="W71" s="77"/>
      <c r="X71" s="77"/>
      <c r="Y71" s="77"/>
      <c r="Z71" s="202"/>
      <c r="AA71" s="181"/>
    </row>
    <row r="72" spans="1:27" s="164" customFormat="1" ht="15" customHeight="1" x14ac:dyDescent="0.2">
      <c r="A72" s="176"/>
      <c r="B72" s="200"/>
      <c r="C72" s="44"/>
      <c r="D72" s="44" t="s">
        <v>900</v>
      </c>
      <c r="E72" s="44"/>
      <c r="F72" s="44"/>
      <c r="G72" s="272"/>
      <c r="H72" s="272"/>
      <c r="I72" s="270"/>
      <c r="J72" s="77"/>
      <c r="K72" s="249"/>
      <c r="L72" s="77"/>
      <c r="M72" s="77"/>
      <c r="N72" s="77"/>
      <c r="O72" s="77"/>
      <c r="P72" s="268"/>
      <c r="Q72" s="77"/>
      <c r="R72" s="77"/>
      <c r="S72" s="77"/>
      <c r="T72" s="77"/>
      <c r="U72" s="269"/>
      <c r="V72" s="269"/>
      <c r="W72" s="77"/>
      <c r="X72" s="77"/>
      <c r="Y72" s="77"/>
      <c r="Z72" s="202"/>
      <c r="AA72" s="181"/>
    </row>
    <row r="73" spans="1:27" s="164" customFormat="1" ht="15" customHeight="1" x14ac:dyDescent="0.2">
      <c r="A73" s="176"/>
      <c r="B73" s="200"/>
      <c r="C73" s="44"/>
      <c r="D73" s="44"/>
      <c r="E73" s="44"/>
      <c r="F73" s="44"/>
      <c r="G73" s="272"/>
      <c r="H73" s="272"/>
      <c r="I73" s="270"/>
      <c r="J73" s="77"/>
      <c r="K73" s="77"/>
      <c r="L73" s="77"/>
      <c r="M73" s="77"/>
      <c r="N73" s="77"/>
      <c r="O73" s="77"/>
      <c r="P73" s="268"/>
      <c r="Q73" s="77"/>
      <c r="R73" s="77"/>
      <c r="S73" s="77"/>
      <c r="T73" s="77"/>
      <c r="U73" s="269"/>
      <c r="V73" s="269"/>
      <c r="W73" s="77"/>
      <c r="X73" s="77"/>
      <c r="Y73" s="77"/>
      <c r="Z73" s="202"/>
      <c r="AA73" s="181"/>
    </row>
    <row r="74" spans="1:27" s="164" customFormat="1" ht="15" customHeight="1" x14ac:dyDescent="0.2">
      <c r="A74" s="176"/>
      <c r="B74" s="200"/>
      <c r="C74" s="44"/>
      <c r="D74" s="44" t="s">
        <v>901</v>
      </c>
      <c r="E74" s="44"/>
      <c r="F74" s="44"/>
      <c r="G74" s="272"/>
      <c r="H74" s="272"/>
      <c r="I74" s="270"/>
      <c r="J74" s="77"/>
      <c r="K74" s="249"/>
      <c r="L74" s="77"/>
      <c r="M74" s="77"/>
      <c r="N74" s="77"/>
      <c r="O74" s="77"/>
      <c r="P74" s="268"/>
      <c r="Q74" s="77"/>
      <c r="R74" s="77"/>
      <c r="S74" s="77"/>
      <c r="T74" s="77"/>
      <c r="U74" s="269"/>
      <c r="V74" s="269"/>
      <c r="W74" s="77"/>
      <c r="X74" s="77"/>
      <c r="Y74" s="77"/>
      <c r="Z74" s="202"/>
      <c r="AA74" s="181"/>
    </row>
    <row r="75" spans="1:27" s="164" customFormat="1" ht="15" customHeight="1" x14ac:dyDescent="0.2">
      <c r="A75" s="176"/>
      <c r="B75" s="200"/>
      <c r="C75" s="44"/>
      <c r="D75" s="44"/>
      <c r="E75" s="44"/>
      <c r="F75" s="44"/>
      <c r="G75" s="272"/>
      <c r="H75" s="272"/>
      <c r="I75" s="270"/>
      <c r="J75" s="77"/>
      <c r="K75" s="77"/>
      <c r="L75" s="77"/>
      <c r="M75" s="77"/>
      <c r="N75" s="77"/>
      <c r="O75" s="77"/>
      <c r="P75" s="268"/>
      <c r="Q75" s="77"/>
      <c r="R75" s="77"/>
      <c r="S75" s="77"/>
      <c r="T75" s="77"/>
      <c r="U75" s="269"/>
      <c r="V75" s="269"/>
      <c r="W75" s="77"/>
      <c r="X75" s="77"/>
      <c r="Y75" s="77"/>
      <c r="Z75" s="202"/>
      <c r="AA75" s="181"/>
    </row>
    <row r="76" spans="1:27" s="164" customFormat="1" ht="15" customHeight="1" x14ac:dyDescent="0.2">
      <c r="A76" s="176"/>
      <c r="B76" s="200"/>
      <c r="C76" s="44"/>
      <c r="D76" s="44"/>
      <c r="E76" s="44"/>
      <c r="F76" s="44"/>
      <c r="G76" s="272"/>
      <c r="H76" s="272"/>
      <c r="I76" s="58" t="s">
        <v>890</v>
      </c>
      <c r="J76" s="77"/>
      <c r="K76" s="277">
        <f>SUM(K70:K74)</f>
        <v>0</v>
      </c>
      <c r="L76" s="77"/>
      <c r="M76" s="77" t="str">
        <f>IF(K76=New,"Reconciles OK","Difference of "&amp;New-K76)</f>
        <v>Reconciles OK</v>
      </c>
      <c r="N76" s="77"/>
      <c r="O76" s="77"/>
      <c r="P76" s="268"/>
      <c r="Q76" s="77"/>
      <c r="R76" s="77"/>
      <c r="S76" s="77"/>
      <c r="T76" s="77"/>
      <c r="U76" s="269"/>
      <c r="V76" s="269"/>
      <c r="W76" s="77"/>
      <c r="X76" s="77"/>
      <c r="Y76" s="47" t="str">
        <f>IF(Enh="Y",IF(M76="Reconciles OK","Complete","Incomplete"),"N/A")</f>
        <v>Complete</v>
      </c>
      <c r="Z76" s="202"/>
      <c r="AA76" s="181"/>
    </row>
    <row r="77" spans="1:27" s="164" customFormat="1" ht="15" customHeight="1" x14ac:dyDescent="0.2">
      <c r="A77" s="176"/>
      <c r="B77" s="200"/>
      <c r="C77" s="44"/>
      <c r="D77" s="44"/>
      <c r="E77" s="44"/>
      <c r="F77" s="44"/>
      <c r="G77" s="272"/>
      <c r="H77" s="272"/>
      <c r="I77" s="270"/>
      <c r="J77" s="77"/>
      <c r="K77" s="77"/>
      <c r="L77" s="77"/>
      <c r="M77" s="77"/>
      <c r="N77" s="77"/>
      <c r="O77" s="77"/>
      <c r="P77" s="268"/>
      <c r="Q77" s="77"/>
      <c r="R77" s="77"/>
      <c r="S77" s="77"/>
      <c r="T77" s="77"/>
      <c r="U77" s="269"/>
      <c r="V77" s="269"/>
      <c r="W77" s="77"/>
      <c r="X77" s="77"/>
      <c r="Y77" s="77"/>
      <c r="Z77" s="202"/>
      <c r="AA77" s="181"/>
    </row>
    <row r="78" spans="1:27" s="164" customFormat="1" ht="15" customHeight="1" x14ac:dyDescent="0.2">
      <c r="A78" s="176"/>
      <c r="B78" s="200"/>
      <c r="C78" s="44"/>
      <c r="D78" s="44"/>
      <c r="E78" s="44"/>
      <c r="F78" s="44"/>
      <c r="G78" s="272"/>
      <c r="H78" s="272"/>
      <c r="I78" s="270"/>
      <c r="J78" s="77"/>
      <c r="K78" s="77"/>
      <c r="L78" s="77"/>
      <c r="M78" s="77"/>
      <c r="N78" s="77"/>
      <c r="O78" s="77"/>
      <c r="P78" s="268"/>
      <c r="Q78" s="77"/>
      <c r="R78" s="77"/>
      <c r="S78" s="77"/>
      <c r="T78" s="77"/>
      <c r="U78" s="269"/>
      <c r="V78" s="269"/>
      <c r="W78" s="77"/>
      <c r="X78" s="77"/>
      <c r="Y78" s="77"/>
      <c r="Z78" s="202"/>
      <c r="AA78" s="181"/>
    </row>
    <row r="79" spans="1:27" s="164" customFormat="1" ht="15" customHeight="1" x14ac:dyDescent="0.25">
      <c r="A79" s="176"/>
      <c r="B79" s="200"/>
      <c r="C79" s="113" t="s">
        <v>869</v>
      </c>
      <c r="D79" s="113"/>
      <c r="E79" s="77"/>
      <c r="F79" s="77"/>
      <c r="G79" s="201"/>
      <c r="H79" s="201"/>
      <c r="I79" s="270"/>
      <c r="J79" s="77"/>
      <c r="K79" s="249"/>
      <c r="L79" s="77"/>
      <c r="M79" s="77"/>
      <c r="N79" s="77"/>
      <c r="O79" s="77"/>
      <c r="P79" s="77"/>
      <c r="Q79" s="77"/>
      <c r="R79" s="77"/>
      <c r="S79" s="47"/>
      <c r="T79" s="47"/>
      <c r="U79" s="47"/>
      <c r="V79" s="47"/>
      <c r="W79" s="47"/>
      <c r="X79" s="47"/>
      <c r="Y79" s="47" t="str">
        <f>IF(Enh="Y",IF(K79="","Incomplete","Complete"),"N/A")</f>
        <v>Incomplete</v>
      </c>
      <c r="Z79" s="202"/>
      <c r="AA79" s="181"/>
    </row>
    <row r="80" spans="1:27" s="164" customFormat="1" ht="15" customHeight="1" thickBot="1" x14ac:dyDescent="0.3">
      <c r="A80" s="176"/>
      <c r="B80" s="210"/>
      <c r="C80" s="211"/>
      <c r="D80" s="211"/>
      <c r="E80" s="212"/>
      <c r="F80" s="212"/>
      <c r="G80" s="213"/>
      <c r="H80" s="213"/>
      <c r="I80" s="274"/>
      <c r="J80" s="212"/>
      <c r="K80" s="212"/>
      <c r="L80" s="212"/>
      <c r="M80" s="212"/>
      <c r="N80" s="212"/>
      <c r="O80" s="212"/>
      <c r="P80" s="212"/>
      <c r="Q80" s="212"/>
      <c r="R80" s="212"/>
      <c r="S80" s="214"/>
      <c r="T80" s="214"/>
      <c r="U80" s="214"/>
      <c r="V80" s="214"/>
      <c r="W80" s="214"/>
      <c r="X80" s="214"/>
      <c r="Y80" s="214"/>
      <c r="Z80" s="215"/>
      <c r="AA80" s="181"/>
    </row>
    <row r="81" spans="1:30" s="164" customFormat="1" ht="15" customHeight="1" thickBot="1" x14ac:dyDescent="0.3">
      <c r="A81" s="176"/>
      <c r="B81" s="177"/>
      <c r="C81" s="177"/>
      <c r="D81" s="177"/>
      <c r="E81" s="177"/>
      <c r="F81" s="177"/>
      <c r="G81" s="177"/>
      <c r="H81" s="177"/>
      <c r="I81" s="179"/>
      <c r="J81" s="177"/>
      <c r="K81" s="177"/>
      <c r="L81" s="177"/>
      <c r="M81" s="177"/>
      <c r="N81" s="177"/>
      <c r="O81" s="177"/>
      <c r="P81" s="177"/>
      <c r="Q81" s="177"/>
      <c r="R81" s="177"/>
      <c r="S81" s="177"/>
      <c r="T81" s="177"/>
      <c r="U81" s="177"/>
      <c r="V81" s="177"/>
      <c r="W81" s="177"/>
      <c r="X81" s="177"/>
      <c r="Y81" s="179"/>
      <c r="Z81" s="179"/>
      <c r="AA81" s="181"/>
    </row>
    <row r="82" spans="1:30" s="164" customFormat="1" ht="15" customHeight="1" thickBot="1" x14ac:dyDescent="0.25">
      <c r="A82" s="176"/>
      <c r="B82" s="188"/>
      <c r="C82" s="189" t="s">
        <v>902</v>
      </c>
      <c r="D82" s="189"/>
      <c r="E82" s="190"/>
      <c r="F82" s="190"/>
      <c r="G82" s="190"/>
      <c r="H82" s="190"/>
      <c r="I82" s="266"/>
      <c r="J82" s="190"/>
      <c r="K82" s="190"/>
      <c r="L82" s="190"/>
      <c r="M82" s="190"/>
      <c r="N82" s="190"/>
      <c r="O82" s="190"/>
      <c r="P82" s="191"/>
      <c r="Q82" s="190"/>
      <c r="R82" s="190"/>
      <c r="S82" s="190"/>
      <c r="T82" s="190"/>
      <c r="U82" s="190"/>
      <c r="V82" s="190"/>
      <c r="W82" s="190"/>
      <c r="X82" s="190"/>
      <c r="Y82" s="60" t="str">
        <f>"The information requested in this question is a snapshot position as at "&amp;TEXT(Reporting_Period_End_Date,"DD-MMM-YYYY")</f>
        <v>The information requested in this question is a snapshot position as at 00-Jan-1900</v>
      </c>
      <c r="Z82" s="194"/>
      <c r="AA82" s="181"/>
      <c r="AC82" s="37" t="s">
        <v>973</v>
      </c>
      <c r="AD82" s="30" t="s">
        <v>974</v>
      </c>
    </row>
    <row r="83" spans="1:30" s="164" customFormat="1" ht="15" customHeight="1" x14ac:dyDescent="0.2">
      <c r="A83" s="176"/>
      <c r="B83" s="200"/>
      <c r="C83" s="44"/>
      <c r="D83" s="44"/>
      <c r="E83" s="44"/>
      <c r="F83" s="44"/>
      <c r="G83" s="272"/>
      <c r="H83" s="272"/>
      <c r="I83" s="270"/>
      <c r="J83" s="77"/>
      <c r="K83" s="77"/>
      <c r="L83" s="77"/>
      <c r="M83" s="77"/>
      <c r="N83" s="77"/>
      <c r="O83" s="77"/>
      <c r="P83" s="268"/>
      <c r="Q83" s="77"/>
      <c r="R83" s="77"/>
      <c r="S83" s="77"/>
      <c r="T83" s="77"/>
      <c r="U83" s="269"/>
      <c r="V83" s="269"/>
      <c r="W83" s="77"/>
      <c r="X83" s="77"/>
      <c r="Y83" s="77"/>
      <c r="Z83" s="202"/>
      <c r="AA83" s="181"/>
    </row>
    <row r="84" spans="1:30" s="164" customFormat="1" ht="15" customHeight="1" x14ac:dyDescent="0.25">
      <c r="A84" s="176"/>
      <c r="B84" s="200"/>
      <c r="C84" s="440" t="str">
        <f>"a) Please indicate how many of the "&amp;Total&amp;" customers as at "&amp;TEXT(Reporting_Period_End_Date,"DD-MMM-YYYY")&amp;" are, or are associated with, PEPs"</f>
        <v>a) Please indicate how many of the  customers as at 00-Jan-1900 are, or are associated with, PEPs</v>
      </c>
      <c r="D84" s="440"/>
      <c r="E84" s="440"/>
      <c r="F84" s="440"/>
      <c r="G84" s="440"/>
      <c r="H84" s="440"/>
      <c r="I84" s="124"/>
      <c r="J84" s="77"/>
      <c r="K84" s="77"/>
      <c r="L84" s="77"/>
      <c r="M84" s="77"/>
      <c r="N84" s="77"/>
      <c r="O84" s="77"/>
      <c r="P84" s="268"/>
      <c r="Q84" s="77"/>
      <c r="R84" s="77"/>
      <c r="S84" s="77"/>
      <c r="T84" s="77"/>
      <c r="U84" s="269"/>
      <c r="V84" s="269"/>
      <c r="W84" s="77"/>
      <c r="X84" s="77"/>
      <c r="Y84" s="47" t="str">
        <f>IF(COUNTIF(Y87:Y100,"Incomplete")&gt;0,"Incomplete","Complete")</f>
        <v>Incomplete</v>
      </c>
      <c r="Z84" s="202"/>
      <c r="AA84" s="181"/>
    </row>
    <row r="85" spans="1:30" s="164" customFormat="1" ht="15" customHeight="1" x14ac:dyDescent="0.25">
      <c r="A85" s="176"/>
      <c r="B85" s="200"/>
      <c r="C85" s="440"/>
      <c r="D85" s="440"/>
      <c r="E85" s="440"/>
      <c r="F85" s="440"/>
      <c r="G85" s="440"/>
      <c r="H85" s="440"/>
      <c r="I85" s="270"/>
      <c r="J85" s="77"/>
      <c r="K85" s="77"/>
      <c r="L85" s="77"/>
      <c r="M85" s="77"/>
      <c r="N85" s="77"/>
      <c r="O85" s="77"/>
      <c r="P85" s="268"/>
      <c r="Q85" s="77"/>
      <c r="R85" s="77"/>
      <c r="S85" s="77"/>
      <c r="T85" s="77"/>
      <c r="U85" s="269"/>
      <c r="V85" s="269"/>
      <c r="W85" s="77"/>
      <c r="X85" s="77"/>
      <c r="Y85" s="77"/>
      <c r="Z85" s="202"/>
      <c r="AA85" s="181"/>
    </row>
    <row r="86" spans="1:30" s="164" customFormat="1" ht="15" customHeight="1" x14ac:dyDescent="0.2">
      <c r="A86" s="176"/>
      <c r="B86" s="200"/>
      <c r="C86" s="44"/>
      <c r="D86" s="44"/>
      <c r="E86" s="44"/>
      <c r="F86" s="44"/>
      <c r="G86" s="272"/>
      <c r="H86" s="272"/>
      <c r="I86" s="270"/>
      <c r="J86" s="77"/>
      <c r="K86" s="77"/>
      <c r="L86" s="77"/>
      <c r="M86" s="77"/>
      <c r="N86" s="77"/>
      <c r="O86" s="77"/>
      <c r="P86" s="268"/>
      <c r="Q86" s="77"/>
      <c r="R86" s="77"/>
      <c r="S86" s="77"/>
      <c r="T86" s="77"/>
      <c r="U86" s="269"/>
      <c r="V86" s="269"/>
      <c r="W86" s="77"/>
      <c r="X86" s="77"/>
      <c r="Y86" s="77"/>
      <c r="Z86" s="202"/>
      <c r="AA86" s="181"/>
    </row>
    <row r="87" spans="1:30" s="164" customFormat="1" ht="15" customHeight="1" x14ac:dyDescent="0.25">
      <c r="A87" s="176"/>
      <c r="B87" s="200"/>
      <c r="C87" s="440"/>
      <c r="D87" s="440"/>
      <c r="E87" s="440"/>
      <c r="F87" s="440"/>
      <c r="G87" s="440"/>
      <c r="H87" s="440"/>
      <c r="I87" s="270"/>
      <c r="J87" s="77"/>
      <c r="K87" s="466" t="s">
        <v>63</v>
      </c>
      <c r="L87" s="77"/>
      <c r="M87" s="77"/>
      <c r="N87" s="77"/>
      <c r="O87" s="77"/>
      <c r="P87" s="268"/>
      <c r="Q87" s="77"/>
      <c r="R87" s="77"/>
      <c r="S87" s="77"/>
      <c r="T87" s="77"/>
      <c r="U87" s="269"/>
      <c r="V87" s="269"/>
      <c r="W87" s="77"/>
      <c r="X87" s="77"/>
      <c r="Y87" s="77"/>
      <c r="Z87" s="202"/>
      <c r="AA87" s="181"/>
    </row>
    <row r="88" spans="1:30" s="164" customFormat="1" ht="15" customHeight="1" x14ac:dyDescent="0.25">
      <c r="A88" s="176"/>
      <c r="B88" s="200"/>
      <c r="C88" s="440"/>
      <c r="D88" s="440"/>
      <c r="E88" s="440"/>
      <c r="F88" s="440"/>
      <c r="G88" s="440"/>
      <c r="H88" s="440"/>
      <c r="I88" s="270"/>
      <c r="J88" s="77"/>
      <c r="K88" s="467"/>
      <c r="L88" s="77"/>
      <c r="M88" s="77"/>
      <c r="N88" s="77"/>
      <c r="O88" s="77"/>
      <c r="P88" s="268"/>
      <c r="Q88" s="77"/>
      <c r="R88" s="77"/>
      <c r="S88" s="77"/>
      <c r="T88" s="77"/>
      <c r="U88" s="269"/>
      <c r="V88" s="269"/>
      <c r="W88" s="77"/>
      <c r="X88" s="77"/>
      <c r="Y88" s="77"/>
      <c r="Z88" s="202"/>
      <c r="AA88" s="181"/>
    </row>
    <row r="89" spans="1:30" s="164" customFormat="1" ht="15" customHeight="1" x14ac:dyDescent="0.2">
      <c r="A89" s="176"/>
      <c r="B89" s="200"/>
      <c r="C89" s="44"/>
      <c r="D89" s="44"/>
      <c r="E89" s="44"/>
      <c r="F89" s="44"/>
      <c r="G89" s="272"/>
      <c r="H89" s="272"/>
      <c r="I89" s="270"/>
      <c r="J89" s="77"/>
      <c r="K89" s="276" t="s">
        <v>2</v>
      </c>
      <c r="L89" s="77"/>
      <c r="M89" s="77"/>
      <c r="N89" s="77"/>
      <c r="O89" s="77"/>
      <c r="P89" s="268"/>
      <c r="Q89" s="77"/>
      <c r="R89" s="77"/>
      <c r="S89" s="77"/>
      <c r="T89" s="77"/>
      <c r="U89" s="269"/>
      <c r="V89" s="269"/>
      <c r="W89" s="77"/>
      <c r="X89" s="77"/>
      <c r="Y89" s="77"/>
      <c r="Z89" s="202"/>
      <c r="AA89" s="181"/>
    </row>
    <row r="90" spans="1:30" s="164" customFormat="1" ht="15" customHeight="1" x14ac:dyDescent="0.2">
      <c r="A90" s="176"/>
      <c r="B90" s="200"/>
      <c r="C90" s="44"/>
      <c r="D90" s="44"/>
      <c r="E90" s="44"/>
      <c r="F90" s="44"/>
      <c r="G90" s="272"/>
      <c r="H90" s="272"/>
      <c r="I90" s="270"/>
      <c r="J90" s="77"/>
      <c r="K90" s="77"/>
      <c r="L90" s="77"/>
      <c r="M90" s="77"/>
      <c r="N90" s="77"/>
      <c r="O90" s="77"/>
      <c r="P90" s="268"/>
      <c r="Q90" s="77"/>
      <c r="R90" s="77"/>
      <c r="S90" s="77"/>
      <c r="T90" s="77"/>
      <c r="U90" s="269"/>
      <c r="V90" s="269"/>
      <c r="W90" s="77"/>
      <c r="X90" s="77"/>
      <c r="Y90" s="77"/>
      <c r="Z90" s="202"/>
      <c r="AA90" s="181"/>
    </row>
    <row r="91" spans="1:30" s="164" customFormat="1" ht="15" customHeight="1" x14ac:dyDescent="0.2">
      <c r="A91" s="176"/>
      <c r="B91" s="200"/>
      <c r="C91" s="44"/>
      <c r="D91" s="44" t="s">
        <v>891</v>
      </c>
      <c r="E91" s="44"/>
      <c r="F91" s="44"/>
      <c r="G91" s="272"/>
      <c r="H91" s="272"/>
      <c r="I91" s="270"/>
      <c r="J91" s="77"/>
      <c r="K91" s="249"/>
      <c r="L91" s="77"/>
      <c r="M91" s="77"/>
      <c r="N91" s="77"/>
      <c r="O91" s="77"/>
      <c r="P91" s="268"/>
      <c r="Q91" s="77"/>
      <c r="R91" s="77"/>
      <c r="S91" s="77"/>
      <c r="T91" s="77"/>
      <c r="U91" s="269"/>
      <c r="V91" s="269"/>
      <c r="W91" s="77"/>
      <c r="X91" s="77"/>
      <c r="Y91" s="77"/>
      <c r="Z91" s="202"/>
      <c r="AA91" s="181"/>
    </row>
    <row r="92" spans="1:30" s="164" customFormat="1" ht="15" customHeight="1" x14ac:dyDescent="0.2">
      <c r="A92" s="176"/>
      <c r="B92" s="200"/>
      <c r="C92" s="44"/>
      <c r="D92" s="44"/>
      <c r="E92" s="44"/>
      <c r="F92" s="44"/>
      <c r="G92" s="272"/>
      <c r="H92" s="272"/>
      <c r="I92" s="270"/>
      <c r="J92" s="77"/>
      <c r="K92" s="77"/>
      <c r="L92" s="77"/>
      <c r="M92" s="77"/>
      <c r="N92" s="77"/>
      <c r="O92" s="77"/>
      <c r="P92" s="268"/>
      <c r="Q92" s="77"/>
      <c r="R92" s="77"/>
      <c r="S92" s="77"/>
      <c r="T92" s="77"/>
      <c r="U92" s="269"/>
      <c r="V92" s="269"/>
      <c r="W92" s="77"/>
      <c r="X92" s="77"/>
      <c r="Y92" s="77"/>
      <c r="Z92" s="202"/>
      <c r="AA92" s="181"/>
    </row>
    <row r="93" spans="1:30" s="164" customFormat="1" ht="15" customHeight="1" x14ac:dyDescent="0.2">
      <c r="A93" s="176"/>
      <c r="B93" s="200"/>
      <c r="C93" s="44"/>
      <c r="D93" s="44" t="s">
        <v>892</v>
      </c>
      <c r="E93" s="44"/>
      <c r="F93" s="44"/>
      <c r="G93" s="272"/>
      <c r="H93" s="272"/>
      <c r="I93" s="270"/>
      <c r="J93" s="77"/>
      <c r="K93" s="249"/>
      <c r="L93" s="77"/>
      <c r="M93" s="77"/>
      <c r="N93" s="77"/>
      <c r="O93" s="77"/>
      <c r="P93" s="268"/>
      <c r="Q93" s="77"/>
      <c r="R93" s="77"/>
      <c r="S93" s="77"/>
      <c r="T93" s="77"/>
      <c r="U93" s="269"/>
      <c r="V93" s="269"/>
      <c r="W93" s="77"/>
      <c r="X93" s="77"/>
      <c r="Y93" s="77"/>
      <c r="Z93" s="202"/>
      <c r="AA93" s="181"/>
    </row>
    <row r="94" spans="1:30" s="164" customFormat="1" ht="15" customHeight="1" x14ac:dyDescent="0.2">
      <c r="A94" s="176"/>
      <c r="B94" s="200"/>
      <c r="C94" s="44"/>
      <c r="D94" s="44"/>
      <c r="E94" s="44"/>
      <c r="F94" s="44"/>
      <c r="G94" s="272"/>
      <c r="H94" s="272"/>
      <c r="I94" s="270"/>
      <c r="J94" s="77"/>
      <c r="K94" s="77"/>
      <c r="L94" s="77"/>
      <c r="M94" s="77"/>
      <c r="N94" s="77"/>
      <c r="O94" s="77"/>
      <c r="P94" s="268"/>
      <c r="Q94" s="77"/>
      <c r="R94" s="77"/>
      <c r="S94" s="77"/>
      <c r="T94" s="77"/>
      <c r="U94" s="269"/>
      <c r="V94" s="269"/>
      <c r="W94" s="77"/>
      <c r="X94" s="77"/>
      <c r="Y94" s="77"/>
      <c r="Z94" s="202"/>
      <c r="AA94" s="181"/>
    </row>
    <row r="95" spans="1:30" s="164" customFormat="1" ht="15" customHeight="1" x14ac:dyDescent="0.2">
      <c r="A95" s="176"/>
      <c r="B95" s="200"/>
      <c r="C95" s="44"/>
      <c r="D95" s="44" t="s">
        <v>893</v>
      </c>
      <c r="E95" s="44"/>
      <c r="F95" s="44"/>
      <c r="G95" s="272"/>
      <c r="H95" s="272"/>
      <c r="I95" s="270"/>
      <c r="J95" s="77"/>
      <c r="K95" s="249"/>
      <c r="L95" s="77"/>
      <c r="M95" s="77"/>
      <c r="N95" s="77"/>
      <c r="O95" s="77"/>
      <c r="P95" s="268"/>
      <c r="Q95" s="77"/>
      <c r="R95" s="77"/>
      <c r="S95" s="77"/>
      <c r="T95" s="77"/>
      <c r="U95" s="269"/>
      <c r="V95" s="269"/>
      <c r="W95" s="77"/>
      <c r="X95" s="77"/>
      <c r="Y95" s="77"/>
      <c r="Z95" s="202"/>
      <c r="AA95" s="181"/>
    </row>
    <row r="96" spans="1:30" s="164" customFormat="1" ht="15" customHeight="1" x14ac:dyDescent="0.2">
      <c r="A96" s="176"/>
      <c r="B96" s="200"/>
      <c r="C96" s="44"/>
      <c r="D96" s="44"/>
      <c r="E96" s="44"/>
      <c r="F96" s="44"/>
      <c r="G96" s="272"/>
      <c r="H96" s="272"/>
      <c r="I96" s="270"/>
      <c r="J96" s="77"/>
      <c r="K96" s="77"/>
      <c r="L96" s="77"/>
      <c r="M96" s="77"/>
      <c r="N96" s="77"/>
      <c r="O96" s="77"/>
      <c r="P96" s="268"/>
      <c r="Q96" s="77"/>
      <c r="R96" s="77"/>
      <c r="S96" s="77"/>
      <c r="T96" s="77"/>
      <c r="U96" s="269"/>
      <c r="V96" s="269"/>
      <c r="W96" s="77"/>
      <c r="X96" s="77"/>
      <c r="Y96" s="77"/>
      <c r="Z96" s="202"/>
      <c r="AA96" s="181"/>
    </row>
    <row r="97" spans="1:30" s="164" customFormat="1" ht="15" customHeight="1" x14ac:dyDescent="0.2">
      <c r="A97" s="176"/>
      <c r="B97" s="200"/>
      <c r="C97" s="44"/>
      <c r="D97" s="44"/>
      <c r="E97" s="44"/>
      <c r="F97" s="44"/>
      <c r="G97" s="272"/>
      <c r="H97" s="272"/>
      <c r="I97" s="58" t="s">
        <v>898</v>
      </c>
      <c r="J97" s="77"/>
      <c r="K97" s="277">
        <f>SUM(K91:K95)</f>
        <v>0</v>
      </c>
      <c r="L97" s="77"/>
      <c r="M97" s="77" t="str">
        <f>IF(K97=Total,"Reconciles OK","Difference of "&amp;Total-K97)</f>
        <v>Reconciles OK</v>
      </c>
      <c r="N97" s="77"/>
      <c r="O97" s="77"/>
      <c r="P97" s="268"/>
      <c r="Q97" s="77"/>
      <c r="R97" s="77"/>
      <c r="S97" s="77"/>
      <c r="T97" s="77"/>
      <c r="U97" s="269"/>
      <c r="V97" s="269"/>
      <c r="W97" s="77"/>
      <c r="X97" s="77"/>
      <c r="Y97" s="47" t="str">
        <f>IF(M97="Reconciles OK","Complete","Incomplete")</f>
        <v>Complete</v>
      </c>
      <c r="Z97" s="202"/>
      <c r="AA97" s="181"/>
    </row>
    <row r="98" spans="1:30" s="164" customFormat="1" ht="15" customHeight="1" x14ac:dyDescent="0.2">
      <c r="A98" s="176"/>
      <c r="B98" s="200"/>
      <c r="C98" s="44"/>
      <c r="D98" s="44"/>
      <c r="E98" s="44"/>
      <c r="F98" s="44"/>
      <c r="G98" s="272"/>
      <c r="H98" s="272"/>
      <c r="I98" s="270"/>
      <c r="J98" s="77"/>
      <c r="K98" s="77"/>
      <c r="L98" s="77"/>
      <c r="M98" s="77"/>
      <c r="N98" s="77"/>
      <c r="O98" s="77"/>
      <c r="P98" s="268"/>
      <c r="Q98" s="77"/>
      <c r="R98" s="77"/>
      <c r="S98" s="77"/>
      <c r="T98" s="77"/>
      <c r="U98" s="269"/>
      <c r="V98" s="269"/>
      <c r="W98" s="77"/>
      <c r="X98" s="77"/>
      <c r="Y98" s="77"/>
      <c r="Z98" s="202"/>
      <c r="AA98" s="181"/>
    </row>
    <row r="99" spans="1:30" s="164" customFormat="1" ht="15" customHeight="1" x14ac:dyDescent="0.2">
      <c r="A99" s="176"/>
      <c r="B99" s="200"/>
      <c r="C99" s="44"/>
      <c r="D99" s="44"/>
      <c r="E99" s="44"/>
      <c r="F99" s="44"/>
      <c r="G99" s="272"/>
      <c r="H99" s="272"/>
      <c r="I99" s="270"/>
      <c r="J99" s="77"/>
      <c r="K99" s="77"/>
      <c r="L99" s="77"/>
      <c r="M99" s="77"/>
      <c r="N99" s="77"/>
      <c r="O99" s="77"/>
      <c r="P99" s="268"/>
      <c r="Q99" s="77"/>
      <c r="R99" s="77"/>
      <c r="S99" s="77"/>
      <c r="T99" s="77"/>
      <c r="U99" s="269"/>
      <c r="V99" s="269"/>
      <c r="W99" s="77"/>
      <c r="X99" s="77"/>
      <c r="Y99" s="77"/>
      <c r="Z99" s="202"/>
      <c r="AA99" s="181"/>
    </row>
    <row r="100" spans="1:30" s="164" customFormat="1" ht="15" customHeight="1" x14ac:dyDescent="0.25">
      <c r="A100" s="176"/>
      <c r="B100" s="200"/>
      <c r="C100" s="113" t="s">
        <v>869</v>
      </c>
      <c r="D100" s="113"/>
      <c r="E100" s="77"/>
      <c r="F100" s="77"/>
      <c r="G100" s="201"/>
      <c r="H100" s="201"/>
      <c r="I100" s="270"/>
      <c r="J100" s="77"/>
      <c r="K100" s="249"/>
      <c r="L100" s="77"/>
      <c r="M100" s="77"/>
      <c r="N100" s="77"/>
      <c r="O100" s="77"/>
      <c r="P100" s="77"/>
      <c r="Q100" s="77"/>
      <c r="R100" s="77"/>
      <c r="S100" s="47"/>
      <c r="T100" s="47"/>
      <c r="U100" s="47"/>
      <c r="V100" s="47"/>
      <c r="W100" s="47"/>
      <c r="X100" s="47"/>
      <c r="Y100" s="47" t="str">
        <f>IF(K100="","Incomplete","Complete")</f>
        <v>Incomplete</v>
      </c>
      <c r="Z100" s="202"/>
      <c r="AA100" s="181"/>
    </row>
    <row r="101" spans="1:30" s="164" customFormat="1" ht="15" customHeight="1" thickBot="1" x14ac:dyDescent="0.3">
      <c r="A101" s="176"/>
      <c r="B101" s="210"/>
      <c r="C101" s="211"/>
      <c r="D101" s="211"/>
      <c r="E101" s="212"/>
      <c r="F101" s="212"/>
      <c r="G101" s="213"/>
      <c r="H101" s="213"/>
      <c r="I101" s="274"/>
      <c r="J101" s="212"/>
      <c r="K101" s="212"/>
      <c r="L101" s="212"/>
      <c r="M101" s="212"/>
      <c r="N101" s="212"/>
      <c r="O101" s="212"/>
      <c r="P101" s="212"/>
      <c r="Q101" s="212"/>
      <c r="R101" s="212"/>
      <c r="S101" s="214"/>
      <c r="T101" s="214"/>
      <c r="U101" s="214"/>
      <c r="V101" s="214"/>
      <c r="W101" s="214"/>
      <c r="X101" s="214"/>
      <c r="Y101" s="214"/>
      <c r="Z101" s="215"/>
      <c r="AA101" s="181"/>
    </row>
    <row r="102" spans="1:30" s="164" customFormat="1" ht="15" customHeight="1" thickBot="1" x14ac:dyDescent="0.3">
      <c r="A102" s="176"/>
      <c r="B102" s="177"/>
      <c r="C102" s="177"/>
      <c r="D102" s="177"/>
      <c r="E102" s="177"/>
      <c r="F102" s="177"/>
      <c r="G102" s="177"/>
      <c r="H102" s="177"/>
      <c r="I102" s="179"/>
      <c r="J102" s="177"/>
      <c r="K102" s="177"/>
      <c r="L102" s="177"/>
      <c r="M102" s="177"/>
      <c r="N102" s="177"/>
      <c r="O102" s="177"/>
      <c r="P102" s="177"/>
      <c r="Q102" s="177"/>
      <c r="R102" s="177"/>
      <c r="S102" s="177"/>
      <c r="T102" s="177"/>
      <c r="U102" s="177"/>
      <c r="V102" s="177"/>
      <c r="W102" s="177"/>
      <c r="X102" s="177"/>
      <c r="Y102" s="179"/>
      <c r="Z102" s="179"/>
      <c r="AA102" s="181"/>
    </row>
    <row r="103" spans="1:30" s="164" customFormat="1" ht="15" customHeight="1" thickBot="1" x14ac:dyDescent="0.25">
      <c r="A103" s="176"/>
      <c r="B103" s="188"/>
      <c r="C103" s="189" t="s">
        <v>1034</v>
      </c>
      <c r="D103" s="189"/>
      <c r="E103" s="190"/>
      <c r="F103" s="190"/>
      <c r="G103" s="190"/>
      <c r="H103" s="190"/>
      <c r="I103" s="266"/>
      <c r="J103" s="190"/>
      <c r="K103" s="190"/>
      <c r="L103" s="190"/>
      <c r="M103" s="190"/>
      <c r="N103" s="190"/>
      <c r="O103" s="190"/>
      <c r="P103" s="191"/>
      <c r="Q103" s="190"/>
      <c r="R103" s="190"/>
      <c r="S103" s="190"/>
      <c r="T103" s="190"/>
      <c r="U103" s="190"/>
      <c r="V103" s="190"/>
      <c r="W103" s="190"/>
      <c r="X103" s="190"/>
      <c r="Y103" s="60" t="str">
        <f>"The information requested in this question is in respect of the year ended "&amp;TEXT(Reporting_Period_End_Date,"DD-MMM-YYYY")</f>
        <v>The information requested in this question is in respect of the year ended 00-Jan-1900</v>
      </c>
      <c r="Z103" s="194"/>
      <c r="AA103" s="181"/>
      <c r="AC103" s="37" t="s">
        <v>973</v>
      </c>
      <c r="AD103" s="30" t="s">
        <v>974</v>
      </c>
    </row>
    <row r="104" spans="1:30" s="164" customFormat="1" ht="15" customHeight="1" x14ac:dyDescent="0.2">
      <c r="A104" s="176"/>
      <c r="B104" s="200"/>
      <c r="C104" s="44"/>
      <c r="D104" s="44"/>
      <c r="E104" s="44"/>
      <c r="F104" s="44"/>
      <c r="G104" s="272"/>
      <c r="H104" s="272"/>
      <c r="I104" s="270"/>
      <c r="J104" s="77"/>
      <c r="K104" s="77"/>
      <c r="L104" s="77"/>
      <c r="M104" s="77"/>
      <c r="N104" s="77"/>
      <c r="O104" s="77"/>
      <c r="P104" s="268"/>
      <c r="Q104" s="77"/>
      <c r="R104" s="77"/>
      <c r="S104" s="77"/>
      <c r="T104" s="77"/>
      <c r="U104" s="269"/>
      <c r="V104" s="269"/>
      <c r="W104" s="77"/>
      <c r="X104" s="77"/>
      <c r="Y104" s="77"/>
      <c r="Z104" s="202"/>
      <c r="AA104" s="181"/>
    </row>
    <row r="105" spans="1:30" s="164" customFormat="1" ht="15" customHeight="1" x14ac:dyDescent="0.25">
      <c r="A105" s="176"/>
      <c r="B105" s="200"/>
      <c r="C105" s="440" t="str">
        <f>"a) In relation to the "&amp;New&amp;" new customer relationships entered into in the year ended "&amp;TEXT(Reporting_Period_End_Date,"DD-MMM-YYYY")&amp;", please indicate how many of those new customer relationships have been met by the firm or a related party"</f>
        <v>a) In relation to the  new customer relationships entered into in the year ended 00-Jan-1900, please indicate how many of those new customer relationships have been met by the firm or a related party</v>
      </c>
      <c r="D105" s="440"/>
      <c r="E105" s="440"/>
      <c r="F105" s="440"/>
      <c r="G105" s="440"/>
      <c r="H105" s="440"/>
      <c r="I105" s="124"/>
      <c r="J105" s="77"/>
      <c r="K105" s="77"/>
      <c r="L105" s="77"/>
      <c r="M105" s="77"/>
      <c r="N105" s="77"/>
      <c r="O105" s="77"/>
      <c r="P105" s="268"/>
      <c r="Q105" s="77"/>
      <c r="R105" s="77"/>
      <c r="S105" s="77"/>
      <c r="T105" s="77"/>
      <c r="U105" s="269"/>
      <c r="V105" s="269"/>
      <c r="W105" s="77"/>
      <c r="X105" s="77"/>
      <c r="Y105" s="47" t="str">
        <f>IF(COUNTIF(Y108:Y121,"Incomplete")&gt;0,"Incomplete","Complete")</f>
        <v>Incomplete</v>
      </c>
      <c r="Z105" s="202"/>
      <c r="AA105" s="181"/>
    </row>
    <row r="106" spans="1:30" s="164" customFormat="1" ht="15" customHeight="1" x14ac:dyDescent="0.25">
      <c r="A106" s="176"/>
      <c r="B106" s="200"/>
      <c r="C106" s="440"/>
      <c r="D106" s="440"/>
      <c r="E106" s="440"/>
      <c r="F106" s="440"/>
      <c r="G106" s="440"/>
      <c r="H106" s="440"/>
      <c r="I106" s="270"/>
      <c r="J106" s="77"/>
      <c r="K106" s="77"/>
      <c r="L106" s="77"/>
      <c r="M106" s="77"/>
      <c r="N106" s="77"/>
      <c r="O106" s="77"/>
      <c r="P106" s="268"/>
      <c r="Q106" s="77"/>
      <c r="R106" s="77"/>
      <c r="S106" s="77"/>
      <c r="T106" s="77"/>
      <c r="U106" s="269"/>
      <c r="V106" s="269"/>
      <c r="W106" s="77"/>
      <c r="X106" s="77"/>
      <c r="Y106" s="77"/>
      <c r="Z106" s="202"/>
      <c r="AA106" s="181"/>
    </row>
    <row r="107" spans="1:30" s="164" customFormat="1" ht="15" customHeight="1" x14ac:dyDescent="0.25">
      <c r="A107" s="176"/>
      <c r="B107" s="200"/>
      <c r="C107" s="440"/>
      <c r="D107" s="440"/>
      <c r="E107" s="440"/>
      <c r="F107" s="440"/>
      <c r="G107" s="440"/>
      <c r="H107" s="440"/>
      <c r="I107" s="270"/>
      <c r="J107" s="77"/>
      <c r="K107" s="77"/>
      <c r="L107" s="77"/>
      <c r="M107" s="77"/>
      <c r="N107" s="77"/>
      <c r="O107" s="77"/>
      <c r="P107" s="268"/>
      <c r="Q107" s="77"/>
      <c r="R107" s="77"/>
      <c r="S107" s="77"/>
      <c r="T107" s="77"/>
      <c r="U107" s="269"/>
      <c r="V107" s="269"/>
      <c r="W107" s="77"/>
      <c r="X107" s="77"/>
      <c r="Y107" s="77"/>
      <c r="Z107" s="202"/>
      <c r="AA107" s="181"/>
    </row>
    <row r="108" spans="1:30" s="164" customFormat="1" ht="15" customHeight="1" x14ac:dyDescent="0.25">
      <c r="A108" s="176"/>
      <c r="B108" s="200"/>
      <c r="C108" s="440"/>
      <c r="D108" s="440"/>
      <c r="E108" s="440"/>
      <c r="F108" s="440"/>
      <c r="G108" s="440"/>
      <c r="H108" s="440"/>
      <c r="I108" s="270"/>
      <c r="J108" s="77"/>
      <c r="K108" s="466" t="s">
        <v>63</v>
      </c>
      <c r="L108" s="77"/>
      <c r="M108" s="77"/>
      <c r="N108" s="77"/>
      <c r="O108" s="77"/>
      <c r="P108" s="268"/>
      <c r="Q108" s="77"/>
      <c r="R108" s="77"/>
      <c r="S108" s="77"/>
      <c r="T108" s="77"/>
      <c r="U108" s="269"/>
      <c r="V108" s="269"/>
      <c r="W108" s="77"/>
      <c r="X108" s="77"/>
      <c r="Y108" s="77"/>
      <c r="Z108" s="202"/>
      <c r="AA108" s="181"/>
    </row>
    <row r="109" spans="1:30" s="164" customFormat="1" ht="15" customHeight="1" x14ac:dyDescent="0.25">
      <c r="A109" s="176"/>
      <c r="B109" s="200"/>
      <c r="C109" s="440"/>
      <c r="D109" s="440"/>
      <c r="E109" s="440"/>
      <c r="F109" s="440"/>
      <c r="G109" s="440"/>
      <c r="H109" s="440"/>
      <c r="I109" s="270"/>
      <c r="J109" s="77"/>
      <c r="K109" s="467"/>
      <c r="L109" s="77"/>
      <c r="M109" s="77"/>
      <c r="N109" s="77"/>
      <c r="O109" s="77"/>
      <c r="P109" s="268"/>
      <c r="Q109" s="77"/>
      <c r="R109" s="77"/>
      <c r="S109" s="77"/>
      <c r="T109" s="77"/>
      <c r="U109" s="269"/>
      <c r="V109" s="269"/>
      <c r="W109" s="77"/>
      <c r="X109" s="77"/>
      <c r="Y109" s="77"/>
      <c r="Z109" s="202"/>
      <c r="AA109" s="181"/>
    </row>
    <row r="110" spans="1:30" s="164" customFormat="1" ht="15" customHeight="1" x14ac:dyDescent="0.2">
      <c r="A110" s="176"/>
      <c r="B110" s="200"/>
      <c r="C110" s="44"/>
      <c r="D110" s="44"/>
      <c r="E110" s="44"/>
      <c r="F110" s="44"/>
      <c r="G110" s="272"/>
      <c r="H110" s="272"/>
      <c r="I110" s="270"/>
      <c r="J110" s="77"/>
      <c r="K110" s="276" t="s">
        <v>2</v>
      </c>
      <c r="L110" s="77"/>
      <c r="M110" s="77"/>
      <c r="N110" s="77"/>
      <c r="O110" s="77"/>
      <c r="P110" s="268"/>
      <c r="Q110" s="77"/>
      <c r="R110" s="77"/>
      <c r="S110" s="77"/>
      <c r="T110" s="77"/>
      <c r="U110" s="269"/>
      <c r="V110" s="269"/>
      <c r="W110" s="77"/>
      <c r="X110" s="77"/>
      <c r="Y110" s="77"/>
      <c r="Z110" s="202"/>
      <c r="AA110" s="181"/>
    </row>
    <row r="111" spans="1:30" s="164" customFormat="1" ht="15" customHeight="1" x14ac:dyDescent="0.2">
      <c r="A111" s="176"/>
      <c r="B111" s="200"/>
      <c r="C111" s="44"/>
      <c r="D111" s="44"/>
      <c r="E111" s="44"/>
      <c r="F111" s="44"/>
      <c r="G111" s="272"/>
      <c r="H111" s="272"/>
      <c r="I111" s="270"/>
      <c r="J111" s="77"/>
      <c r="K111" s="77"/>
      <c r="L111" s="77"/>
      <c r="M111" s="77"/>
      <c r="N111" s="77"/>
      <c r="O111" s="77"/>
      <c r="P111" s="268"/>
      <c r="Q111" s="77"/>
      <c r="R111" s="77"/>
      <c r="S111" s="77"/>
      <c r="T111" s="77"/>
      <c r="U111" s="269"/>
      <c r="V111" s="269"/>
      <c r="W111" s="77"/>
      <c r="X111" s="77"/>
      <c r="Y111" s="77"/>
      <c r="Z111" s="202"/>
      <c r="AA111" s="181"/>
    </row>
    <row r="112" spans="1:30" s="164" customFormat="1" ht="15" customHeight="1" x14ac:dyDescent="0.2">
      <c r="A112" s="176"/>
      <c r="B112" s="200"/>
      <c r="C112" s="44"/>
      <c r="D112" s="44" t="s">
        <v>992</v>
      </c>
      <c r="E112" s="44"/>
      <c r="F112" s="44"/>
      <c r="G112" s="272"/>
      <c r="H112" s="272"/>
      <c r="I112" s="270"/>
      <c r="J112" s="77"/>
      <c r="K112" s="249"/>
      <c r="L112" s="77"/>
      <c r="M112" s="77"/>
      <c r="N112" s="77"/>
      <c r="O112" s="77"/>
      <c r="P112" s="268"/>
      <c r="Q112" s="77"/>
      <c r="R112" s="77"/>
      <c r="S112" s="77"/>
      <c r="T112" s="77"/>
      <c r="U112" s="269"/>
      <c r="V112" s="269"/>
      <c r="W112" s="77"/>
      <c r="X112" s="77"/>
      <c r="Y112" s="77"/>
      <c r="Z112" s="202"/>
      <c r="AA112" s="181"/>
    </row>
    <row r="113" spans="1:30" s="164" customFormat="1" ht="15" customHeight="1" x14ac:dyDescent="0.2">
      <c r="A113" s="176"/>
      <c r="B113" s="200"/>
      <c r="C113" s="44"/>
      <c r="D113" s="44"/>
      <c r="E113" s="44"/>
      <c r="F113" s="44"/>
      <c r="G113" s="272"/>
      <c r="H113" s="272"/>
      <c r="I113" s="270"/>
      <c r="J113" s="77"/>
      <c r="K113" s="77"/>
      <c r="L113" s="77"/>
      <c r="M113" s="77"/>
      <c r="N113" s="77"/>
      <c r="O113" s="77"/>
      <c r="P113" s="268"/>
      <c r="Q113" s="77"/>
      <c r="R113" s="77"/>
      <c r="S113" s="77"/>
      <c r="T113" s="77"/>
      <c r="U113" s="269"/>
      <c r="V113" s="269"/>
      <c r="W113" s="77"/>
      <c r="X113" s="77"/>
      <c r="Y113" s="77"/>
      <c r="Z113" s="202"/>
      <c r="AA113" s="181"/>
    </row>
    <row r="114" spans="1:30" s="164" customFormat="1" ht="15" customHeight="1" x14ac:dyDescent="0.2">
      <c r="A114" s="176"/>
      <c r="B114" s="200"/>
      <c r="C114" s="44"/>
      <c r="D114" s="44" t="s">
        <v>993</v>
      </c>
      <c r="E114" s="44"/>
      <c r="F114" s="44"/>
      <c r="G114" s="272"/>
      <c r="H114" s="272"/>
      <c r="I114" s="270"/>
      <c r="J114" s="77"/>
      <c r="K114" s="249"/>
      <c r="L114" s="77"/>
      <c r="M114" s="77"/>
      <c r="N114" s="77"/>
      <c r="O114" s="77"/>
      <c r="P114" s="268"/>
      <c r="Q114" s="77"/>
      <c r="R114" s="77"/>
      <c r="S114" s="77"/>
      <c r="T114" s="77"/>
      <c r="U114" s="269"/>
      <c r="V114" s="269"/>
      <c r="W114" s="77"/>
      <c r="X114" s="77"/>
      <c r="Y114" s="77"/>
      <c r="Z114" s="202"/>
      <c r="AA114" s="181"/>
    </row>
    <row r="115" spans="1:30" s="164" customFormat="1" ht="15" customHeight="1" x14ac:dyDescent="0.2">
      <c r="A115" s="176"/>
      <c r="B115" s="200"/>
      <c r="C115" s="44"/>
      <c r="D115" s="44"/>
      <c r="E115" s="44"/>
      <c r="F115" s="44"/>
      <c r="G115" s="272"/>
      <c r="H115" s="272"/>
      <c r="I115" s="270"/>
      <c r="J115" s="77"/>
      <c r="K115" s="77"/>
      <c r="L115" s="77"/>
      <c r="M115" s="77"/>
      <c r="N115" s="77"/>
      <c r="O115" s="77"/>
      <c r="P115" s="268"/>
      <c r="Q115" s="77"/>
      <c r="R115" s="77"/>
      <c r="S115" s="77"/>
      <c r="T115" s="77"/>
      <c r="U115" s="269"/>
      <c r="V115" s="269"/>
      <c r="W115" s="77"/>
      <c r="X115" s="77"/>
      <c r="Y115" s="77"/>
      <c r="Z115" s="202"/>
      <c r="AA115" s="181"/>
    </row>
    <row r="116" spans="1:30" s="164" customFormat="1" ht="15" customHeight="1" x14ac:dyDescent="0.2">
      <c r="A116" s="176"/>
      <c r="B116" s="200"/>
      <c r="C116" s="44"/>
      <c r="D116" s="287" t="s">
        <v>41</v>
      </c>
      <c r="E116" s="44"/>
      <c r="F116" s="44"/>
      <c r="G116" s="272"/>
      <c r="H116" s="272"/>
      <c r="I116" s="270"/>
      <c r="J116" s="77"/>
      <c r="K116" s="249"/>
      <c r="L116" s="77"/>
      <c r="M116" s="77"/>
      <c r="N116" s="77"/>
      <c r="O116" s="77"/>
      <c r="P116" s="268"/>
      <c r="Q116" s="77"/>
      <c r="R116" s="77"/>
      <c r="S116" s="77"/>
      <c r="T116" s="77"/>
      <c r="U116" s="269"/>
      <c r="V116" s="269"/>
      <c r="W116" s="77"/>
      <c r="X116" s="77"/>
      <c r="Y116" s="77"/>
      <c r="Z116" s="202"/>
      <c r="AA116" s="181"/>
    </row>
    <row r="117" spans="1:30" s="164" customFormat="1" ht="15" customHeight="1" x14ac:dyDescent="0.2">
      <c r="A117" s="176"/>
      <c r="B117" s="200"/>
      <c r="C117" s="44"/>
      <c r="D117" s="44"/>
      <c r="E117" s="44"/>
      <c r="F117" s="44"/>
      <c r="G117" s="272"/>
      <c r="H117" s="272"/>
      <c r="I117" s="270"/>
      <c r="J117" s="77"/>
      <c r="K117" s="77"/>
      <c r="L117" s="77"/>
      <c r="M117" s="77"/>
      <c r="N117" s="77"/>
      <c r="O117" s="77"/>
      <c r="P117" s="268"/>
      <c r="Q117" s="77"/>
      <c r="R117" s="77"/>
      <c r="S117" s="77"/>
      <c r="T117" s="77"/>
      <c r="U117" s="269"/>
      <c r="V117" s="269"/>
      <c r="W117" s="77"/>
      <c r="X117" s="77"/>
      <c r="Y117" s="77"/>
      <c r="Z117" s="202"/>
      <c r="AA117" s="181"/>
    </row>
    <row r="118" spans="1:30" s="164" customFormat="1" ht="15" customHeight="1" x14ac:dyDescent="0.2">
      <c r="A118" s="176"/>
      <c r="B118" s="200"/>
      <c r="C118" s="44"/>
      <c r="D118" s="44"/>
      <c r="E118" s="44"/>
      <c r="F118" s="44"/>
      <c r="G118" s="272"/>
      <c r="H118" s="272"/>
      <c r="I118" s="58" t="s">
        <v>890</v>
      </c>
      <c r="J118" s="77"/>
      <c r="K118" s="277">
        <f>SUM(K112:K116)</f>
        <v>0</v>
      </c>
      <c r="L118" s="77"/>
      <c r="M118" s="77" t="str">
        <f>IF(K118=New,"Reconciles OK","Difference of "&amp;New-K118)</f>
        <v>Reconciles OK</v>
      </c>
      <c r="N118" s="77"/>
      <c r="O118" s="77"/>
      <c r="P118" s="268"/>
      <c r="Q118" s="77"/>
      <c r="R118" s="77"/>
      <c r="S118" s="77"/>
      <c r="T118" s="77"/>
      <c r="U118" s="269"/>
      <c r="V118" s="269"/>
      <c r="W118" s="77"/>
      <c r="X118" s="77"/>
      <c r="Y118" s="47" t="str">
        <f>IF(M118="Reconciles OK","Complete","Incomplete")</f>
        <v>Complete</v>
      </c>
      <c r="Z118" s="202"/>
      <c r="AA118" s="181"/>
    </row>
    <row r="119" spans="1:30" s="164" customFormat="1" ht="15" customHeight="1" x14ac:dyDescent="0.2">
      <c r="A119" s="176"/>
      <c r="B119" s="200"/>
      <c r="C119" s="44"/>
      <c r="D119" s="44"/>
      <c r="E119" s="44"/>
      <c r="F119" s="44"/>
      <c r="G119" s="272"/>
      <c r="H119" s="272"/>
      <c r="I119" s="270"/>
      <c r="J119" s="77"/>
      <c r="K119" s="77"/>
      <c r="L119" s="77"/>
      <c r="M119" s="77"/>
      <c r="N119" s="77"/>
      <c r="O119" s="77"/>
      <c r="P119" s="268"/>
      <c r="Q119" s="77"/>
      <c r="R119" s="77"/>
      <c r="S119" s="77"/>
      <c r="T119" s="77"/>
      <c r="U119" s="269"/>
      <c r="V119" s="269"/>
      <c r="W119" s="77"/>
      <c r="X119" s="77"/>
      <c r="Y119" s="77"/>
      <c r="Z119" s="202"/>
      <c r="AA119" s="181"/>
    </row>
    <row r="120" spans="1:30" s="164" customFormat="1" ht="15" customHeight="1" x14ac:dyDescent="0.2">
      <c r="A120" s="176"/>
      <c r="B120" s="200"/>
      <c r="C120" s="44"/>
      <c r="D120" s="44"/>
      <c r="E120" s="44"/>
      <c r="F120" s="44"/>
      <c r="G120" s="272"/>
      <c r="H120" s="272"/>
      <c r="I120" s="270"/>
      <c r="J120" s="77"/>
      <c r="K120" s="77"/>
      <c r="L120" s="77"/>
      <c r="M120" s="77"/>
      <c r="N120" s="77"/>
      <c r="O120" s="77"/>
      <c r="P120" s="268"/>
      <c r="Q120" s="77"/>
      <c r="R120" s="77"/>
      <c r="S120" s="77"/>
      <c r="T120" s="77"/>
      <c r="U120" s="269"/>
      <c r="V120" s="269"/>
      <c r="W120" s="77"/>
      <c r="X120" s="77"/>
      <c r="Y120" s="77"/>
      <c r="Z120" s="202"/>
      <c r="AA120" s="181"/>
    </row>
    <row r="121" spans="1:30" s="164" customFormat="1" ht="15" customHeight="1" x14ac:dyDescent="0.25">
      <c r="A121" s="176"/>
      <c r="B121" s="200"/>
      <c r="C121" s="113" t="s">
        <v>869</v>
      </c>
      <c r="D121" s="113"/>
      <c r="E121" s="77"/>
      <c r="F121" s="77"/>
      <c r="G121" s="201"/>
      <c r="H121" s="201"/>
      <c r="I121" s="270"/>
      <c r="J121" s="77"/>
      <c r="K121" s="249"/>
      <c r="L121" s="77"/>
      <c r="M121" s="77"/>
      <c r="N121" s="77"/>
      <c r="O121" s="77"/>
      <c r="P121" s="77"/>
      <c r="Q121" s="77"/>
      <c r="R121" s="77"/>
      <c r="S121" s="47"/>
      <c r="T121" s="47"/>
      <c r="U121" s="47"/>
      <c r="V121" s="47"/>
      <c r="W121" s="47"/>
      <c r="X121" s="47"/>
      <c r="Y121" s="47" t="str">
        <f>IF(K121="","Incomplete","Complete")</f>
        <v>Incomplete</v>
      </c>
      <c r="Z121" s="202"/>
      <c r="AA121" s="181"/>
    </row>
    <row r="122" spans="1:30" s="164" customFormat="1" ht="15" customHeight="1" thickBot="1" x14ac:dyDescent="0.3">
      <c r="A122" s="176"/>
      <c r="B122" s="210"/>
      <c r="C122" s="211"/>
      <c r="D122" s="211"/>
      <c r="E122" s="212"/>
      <c r="F122" s="212"/>
      <c r="G122" s="213"/>
      <c r="H122" s="213"/>
      <c r="I122" s="274"/>
      <c r="J122" s="212"/>
      <c r="K122" s="212"/>
      <c r="L122" s="212"/>
      <c r="M122" s="212"/>
      <c r="N122" s="212"/>
      <c r="O122" s="212"/>
      <c r="P122" s="212"/>
      <c r="Q122" s="212"/>
      <c r="R122" s="212"/>
      <c r="S122" s="214"/>
      <c r="T122" s="214"/>
      <c r="U122" s="214"/>
      <c r="V122" s="214"/>
      <c r="W122" s="214"/>
      <c r="X122" s="214"/>
      <c r="Y122" s="214"/>
      <c r="Z122" s="215"/>
      <c r="AA122" s="181"/>
    </row>
    <row r="123" spans="1:30" s="164" customFormat="1" ht="15" customHeight="1" thickBot="1" x14ac:dyDescent="0.3">
      <c r="A123" s="176"/>
      <c r="B123" s="177"/>
      <c r="C123" s="177"/>
      <c r="D123" s="177"/>
      <c r="E123" s="177"/>
      <c r="F123" s="177"/>
      <c r="G123" s="177"/>
      <c r="H123" s="177"/>
      <c r="I123" s="179"/>
      <c r="J123" s="177"/>
      <c r="K123" s="177"/>
      <c r="L123" s="177"/>
      <c r="M123" s="177"/>
      <c r="N123" s="177"/>
      <c r="O123" s="177"/>
      <c r="P123" s="177"/>
      <c r="Q123" s="177"/>
      <c r="R123" s="177"/>
      <c r="S123" s="177"/>
      <c r="T123" s="177"/>
      <c r="U123" s="177"/>
      <c r="V123" s="177"/>
      <c r="W123" s="177"/>
      <c r="X123" s="177"/>
      <c r="Y123" s="179"/>
      <c r="Z123" s="179"/>
      <c r="AA123" s="181"/>
    </row>
    <row r="124" spans="1:30" s="164" customFormat="1" ht="15" customHeight="1" thickBot="1" x14ac:dyDescent="0.25">
      <c r="A124" s="176"/>
      <c r="B124" s="32"/>
      <c r="C124" s="104" t="str">
        <f>IF(Enh="Y","C0-7 Reliance on third parties for CDD collection","This question is not required")</f>
        <v>C0-7 Reliance on third parties for CDD collection</v>
      </c>
      <c r="D124" s="34"/>
      <c r="E124" s="34"/>
      <c r="F124" s="34"/>
      <c r="G124" s="34"/>
      <c r="H124" s="34"/>
      <c r="I124" s="34"/>
      <c r="J124" s="34"/>
      <c r="K124" s="34"/>
      <c r="L124" s="34"/>
      <c r="M124" s="34"/>
      <c r="N124" s="34"/>
      <c r="O124" s="34"/>
      <c r="P124" s="34"/>
      <c r="Q124" s="34"/>
      <c r="R124" s="34"/>
      <c r="S124" s="34"/>
      <c r="T124" s="34"/>
      <c r="U124" s="34"/>
      <c r="V124" s="34"/>
      <c r="W124" s="34"/>
      <c r="X124" s="281"/>
      <c r="Y124" s="60" t="str">
        <f>IF(Enh="Y","The information requested in this question is in respect of the year ended "&amp;TEXT(Reporting_Period_End_Date,"DD-MMM-YYYY"),"This question is not required")</f>
        <v>The information requested in this question is in respect of the year ended 00-Jan-1900</v>
      </c>
      <c r="Z124" s="36"/>
      <c r="AA124" s="181"/>
      <c r="AB124" s="179"/>
      <c r="AC124" s="37" t="s">
        <v>973</v>
      </c>
      <c r="AD124" s="30" t="s">
        <v>974</v>
      </c>
    </row>
    <row r="125" spans="1:30" s="164" customFormat="1" ht="15" customHeight="1" x14ac:dyDescent="0.25">
      <c r="A125" s="176"/>
      <c r="B125" s="42"/>
      <c r="C125" s="43"/>
      <c r="D125" s="44"/>
      <c r="E125" s="44"/>
      <c r="F125" s="44"/>
      <c r="G125" s="44"/>
      <c r="H125" s="44"/>
      <c r="I125" s="44"/>
      <c r="J125" s="44"/>
      <c r="K125" s="44"/>
      <c r="L125" s="44"/>
      <c r="M125" s="44"/>
      <c r="N125" s="44"/>
      <c r="O125" s="44"/>
      <c r="P125" s="44"/>
      <c r="Q125" s="44"/>
      <c r="R125" s="44"/>
      <c r="S125" s="44"/>
      <c r="T125" s="44"/>
      <c r="U125" s="44"/>
      <c r="V125" s="44"/>
      <c r="W125" s="44"/>
      <c r="X125" s="282"/>
      <c r="Y125" s="283"/>
      <c r="Z125" s="48"/>
      <c r="AA125" s="181"/>
      <c r="AB125" s="179"/>
    </row>
    <row r="126" spans="1:30" s="164" customFormat="1" ht="15" customHeight="1" x14ac:dyDescent="0.2">
      <c r="A126" s="176"/>
      <c r="B126" s="42"/>
      <c r="C126" s="440" t="str">
        <f>"a) In relation to the "&amp;New&amp;" new customer relationships entered into in the year ended "&amp;TEXT(Reporting_Period_End_Date,"DD-MMM-YYYY")&amp;", please indicate the extent to which third parties are utilised in the due diligence process"</f>
        <v>a) In relation to the  new customer relationships entered into in the year ended 00-Jan-1900, please indicate the extent to which third parties are utilised in the due diligence process</v>
      </c>
      <c r="D126" s="440"/>
      <c r="E126" s="440"/>
      <c r="F126" s="440"/>
      <c r="G126" s="440"/>
      <c r="H126" s="440"/>
      <c r="I126" s="284"/>
      <c r="J126" s="44"/>
      <c r="K126" s="44"/>
      <c r="L126" s="44"/>
      <c r="M126" s="44"/>
      <c r="N126" s="44"/>
      <c r="O126" s="44"/>
      <c r="P126" s="44"/>
      <c r="Q126" s="44"/>
      <c r="R126" s="44"/>
      <c r="S126" s="44"/>
      <c r="T126" s="44"/>
      <c r="U126" s="44"/>
      <c r="V126" s="44"/>
      <c r="W126" s="44"/>
      <c r="X126" s="282"/>
      <c r="Y126" s="47" t="str">
        <f>IF(Enh="Y",IF(COUNTIF(Y127:Y155,"Incomplete")&gt;0,"Incomplete","Complete"),"N/A")</f>
        <v>Incomplete</v>
      </c>
      <c r="Z126" s="48"/>
      <c r="AA126" s="181"/>
      <c r="AB126" s="179"/>
    </row>
    <row r="127" spans="1:30" s="164" customFormat="1" ht="27.75" customHeight="1" x14ac:dyDescent="0.25">
      <c r="A127" s="176"/>
      <c r="B127" s="42"/>
      <c r="C127" s="440"/>
      <c r="D127" s="440"/>
      <c r="E127" s="440"/>
      <c r="F127" s="440"/>
      <c r="G127" s="440"/>
      <c r="H127" s="440"/>
      <c r="I127" s="44"/>
      <c r="J127" s="44"/>
      <c r="K127" s="285" t="s">
        <v>63</v>
      </c>
      <c r="L127" s="44"/>
      <c r="M127" s="44"/>
      <c r="N127" s="44"/>
      <c r="O127" s="44"/>
      <c r="P127" s="44"/>
      <c r="Q127" s="44"/>
      <c r="R127" s="44"/>
      <c r="S127" s="44"/>
      <c r="T127" s="44"/>
      <c r="U127" s="44"/>
      <c r="V127" s="44"/>
      <c r="W127" s="44"/>
      <c r="X127" s="282"/>
      <c r="Y127" s="283"/>
      <c r="Z127" s="48"/>
      <c r="AA127" s="181"/>
      <c r="AB127" s="179"/>
    </row>
    <row r="128" spans="1:30" s="164" customFormat="1" ht="15" customHeight="1" x14ac:dyDescent="0.25">
      <c r="A128" s="176"/>
      <c r="B128" s="42"/>
      <c r="C128" s="440"/>
      <c r="D128" s="440"/>
      <c r="E128" s="440"/>
      <c r="F128" s="440"/>
      <c r="G128" s="440"/>
      <c r="H128" s="440"/>
      <c r="I128" s="44"/>
      <c r="J128" s="44"/>
      <c r="K128" s="65" t="s">
        <v>2</v>
      </c>
      <c r="L128" s="44"/>
      <c r="M128" s="44"/>
      <c r="N128" s="44"/>
      <c r="O128" s="44"/>
      <c r="P128" s="44"/>
      <c r="Q128" s="44"/>
      <c r="R128" s="44"/>
      <c r="S128" s="44"/>
      <c r="T128" s="44"/>
      <c r="U128" s="44"/>
      <c r="V128" s="44"/>
      <c r="W128" s="44"/>
      <c r="X128" s="282"/>
      <c r="Y128" s="283"/>
      <c r="Z128" s="48"/>
      <c r="AA128" s="181"/>
      <c r="AB128" s="179"/>
    </row>
    <row r="129" spans="1:28" s="164" customFormat="1" ht="15" customHeight="1" x14ac:dyDescent="0.25">
      <c r="A129" s="176"/>
      <c r="B129" s="42"/>
      <c r="C129" s="286" t="s">
        <v>66</v>
      </c>
      <c r="D129" s="44"/>
      <c r="E129" s="44"/>
      <c r="F129" s="44"/>
      <c r="G129" s="44"/>
      <c r="H129" s="44"/>
      <c r="I129" s="44"/>
      <c r="J129" s="44"/>
      <c r="K129" s="44"/>
      <c r="L129" s="44"/>
      <c r="M129" s="44"/>
      <c r="N129" s="44"/>
      <c r="O129" s="44"/>
      <c r="P129" s="44"/>
      <c r="Q129" s="44"/>
      <c r="R129" s="44"/>
      <c r="S129" s="44"/>
      <c r="T129" s="44"/>
      <c r="U129" s="44"/>
      <c r="V129" s="44"/>
      <c r="W129" s="44"/>
      <c r="X129" s="282"/>
      <c r="Y129" s="283"/>
      <c r="Z129" s="48"/>
      <c r="AA129" s="181"/>
      <c r="AB129" s="179"/>
    </row>
    <row r="130" spans="1:28" s="164" customFormat="1" ht="15" customHeight="1" x14ac:dyDescent="0.25">
      <c r="A130" s="176"/>
      <c r="B130" s="42"/>
      <c r="C130" s="286"/>
      <c r="D130" s="44"/>
      <c r="E130" s="44"/>
      <c r="F130" s="44"/>
      <c r="G130" s="44"/>
      <c r="H130" s="44"/>
      <c r="I130" s="44"/>
      <c r="J130" s="44"/>
      <c r="K130" s="44"/>
      <c r="L130" s="44"/>
      <c r="M130" s="44"/>
      <c r="N130" s="44"/>
      <c r="O130" s="44"/>
      <c r="P130" s="44"/>
      <c r="Q130" s="44"/>
      <c r="R130" s="44"/>
      <c r="S130" s="44"/>
      <c r="T130" s="44"/>
      <c r="U130" s="44"/>
      <c r="V130" s="44"/>
      <c r="W130" s="44"/>
      <c r="X130" s="282"/>
      <c r="Y130" s="283"/>
      <c r="Z130" s="48"/>
      <c r="AA130" s="181"/>
      <c r="AB130" s="179"/>
    </row>
    <row r="131" spans="1:28" s="164" customFormat="1" ht="15" customHeight="1" x14ac:dyDescent="0.2">
      <c r="A131" s="176"/>
      <c r="B131" s="42"/>
      <c r="C131" s="481" t="s">
        <v>48</v>
      </c>
      <c r="D131" s="481"/>
      <c r="E131" s="481"/>
      <c r="F131" s="481"/>
      <c r="G131" s="481"/>
      <c r="H131" s="481"/>
      <c r="I131" s="207" t="s">
        <v>845</v>
      </c>
      <c r="J131" s="44"/>
      <c r="K131" s="249"/>
      <c r="L131" s="44"/>
      <c r="M131" s="44" t="s">
        <v>995</v>
      </c>
      <c r="N131" s="44"/>
      <c r="O131" s="44"/>
      <c r="P131" s="44"/>
      <c r="Q131" s="44"/>
      <c r="R131" s="44"/>
      <c r="S131" s="44"/>
      <c r="T131" s="44"/>
      <c r="U131" s="67"/>
      <c r="V131" s="44"/>
      <c r="W131" s="44"/>
      <c r="X131" s="282"/>
      <c r="Y131" s="47" t="str">
        <f>IF(Enh="Y",IF(OR(K131="",AND(K131&gt;0,U131="")),"Incomplete","Complete"),"N/A")</f>
        <v>Incomplete</v>
      </c>
      <c r="Z131" s="48"/>
      <c r="AA131" s="181"/>
      <c r="AB131" s="179"/>
    </row>
    <row r="132" spans="1:28" s="164" customFormat="1" ht="15" customHeight="1" x14ac:dyDescent="0.25">
      <c r="A132" s="176"/>
      <c r="B132" s="42"/>
      <c r="C132" s="43"/>
      <c r="D132" s="44"/>
      <c r="E132" s="44"/>
      <c r="F132" s="44"/>
      <c r="G132" s="44"/>
      <c r="H132" s="44"/>
      <c r="I132" s="44"/>
      <c r="J132" s="44"/>
      <c r="K132" s="44"/>
      <c r="L132" s="44"/>
      <c r="M132" s="44"/>
      <c r="N132" s="44"/>
      <c r="O132" s="44"/>
      <c r="P132" s="44"/>
      <c r="Q132" s="44"/>
      <c r="R132" s="44"/>
      <c r="S132" s="44"/>
      <c r="T132" s="44"/>
      <c r="U132" s="44"/>
      <c r="V132" s="44"/>
      <c r="W132" s="44"/>
      <c r="X132" s="282"/>
      <c r="Y132" s="283"/>
      <c r="Z132" s="48"/>
      <c r="AA132" s="181"/>
      <c r="AB132" s="179"/>
    </row>
    <row r="133" spans="1:28" s="164" customFormat="1" ht="15" customHeight="1" x14ac:dyDescent="0.2">
      <c r="A133" s="176"/>
      <c r="B133" s="42"/>
      <c r="C133" s="462" t="s">
        <v>49</v>
      </c>
      <c r="D133" s="462"/>
      <c r="E133" s="462"/>
      <c r="F133" s="462"/>
      <c r="G133" s="462"/>
      <c r="H133" s="462"/>
      <c r="I133" s="207" t="s">
        <v>845</v>
      </c>
      <c r="J133" s="44"/>
      <c r="K133" s="249"/>
      <c r="L133" s="44"/>
      <c r="M133" s="44" t="s">
        <v>995</v>
      </c>
      <c r="N133" s="44"/>
      <c r="O133" s="44"/>
      <c r="P133" s="44"/>
      <c r="Q133" s="44"/>
      <c r="R133" s="44"/>
      <c r="S133" s="44"/>
      <c r="T133" s="44"/>
      <c r="U133" s="67"/>
      <c r="V133" s="44"/>
      <c r="W133" s="44"/>
      <c r="X133" s="282"/>
      <c r="Y133" s="47" t="str">
        <f>IF(Enh="Y",IF(OR(K133="",AND(K133&gt;0,U133="")),"Incomplete","Complete"),"N/A")</f>
        <v>Incomplete</v>
      </c>
      <c r="Z133" s="48"/>
      <c r="AA133" s="181"/>
      <c r="AB133" s="179"/>
    </row>
    <row r="134" spans="1:28" s="164" customFormat="1" ht="15" customHeight="1" x14ac:dyDescent="0.25">
      <c r="A134" s="176"/>
      <c r="B134" s="42"/>
      <c r="C134" s="462"/>
      <c r="D134" s="462"/>
      <c r="E134" s="462"/>
      <c r="F134" s="462"/>
      <c r="G134" s="462"/>
      <c r="H134" s="462"/>
      <c r="I134" s="44"/>
      <c r="J134" s="44"/>
      <c r="K134" s="44"/>
      <c r="L134" s="44"/>
      <c r="M134" s="44"/>
      <c r="N134" s="44"/>
      <c r="O134" s="44"/>
      <c r="P134" s="44"/>
      <c r="Q134" s="44"/>
      <c r="R134" s="44"/>
      <c r="S134" s="44"/>
      <c r="T134" s="44"/>
      <c r="U134" s="44"/>
      <c r="V134" s="44"/>
      <c r="W134" s="44"/>
      <c r="X134" s="282"/>
      <c r="Y134" s="283" t="s">
        <v>1051</v>
      </c>
      <c r="Z134" s="48"/>
      <c r="AA134" s="181"/>
      <c r="AB134" s="179"/>
    </row>
    <row r="135" spans="1:28" s="164" customFormat="1" ht="9" customHeight="1" x14ac:dyDescent="0.25">
      <c r="A135" s="176"/>
      <c r="B135" s="42"/>
      <c r="C135" s="209"/>
      <c r="D135" s="209"/>
      <c r="E135" s="209"/>
      <c r="F135" s="209"/>
      <c r="G135" s="209"/>
      <c r="H135" s="209"/>
      <c r="I135" s="44"/>
      <c r="J135" s="44"/>
      <c r="K135" s="44"/>
      <c r="L135" s="44"/>
      <c r="M135" s="44"/>
      <c r="N135" s="44"/>
      <c r="O135" s="44"/>
      <c r="P135" s="44"/>
      <c r="Q135" s="44"/>
      <c r="R135" s="44"/>
      <c r="S135" s="44"/>
      <c r="T135" s="44"/>
      <c r="U135" s="44"/>
      <c r="V135" s="44"/>
      <c r="W135" s="44"/>
      <c r="X135" s="282"/>
      <c r="Y135" s="283"/>
      <c r="Z135" s="48"/>
      <c r="AA135" s="181"/>
      <c r="AB135" s="179"/>
    </row>
    <row r="136" spans="1:28" s="164" customFormat="1" ht="15" customHeight="1" x14ac:dyDescent="0.2">
      <c r="A136" s="176"/>
      <c r="B136" s="42"/>
      <c r="C136" s="462" t="s">
        <v>64</v>
      </c>
      <c r="D136" s="462"/>
      <c r="E136" s="462"/>
      <c r="F136" s="462"/>
      <c r="G136" s="462"/>
      <c r="H136" s="462"/>
      <c r="I136" s="207" t="s">
        <v>845</v>
      </c>
      <c r="J136" s="44"/>
      <c r="K136" s="249"/>
      <c r="L136" s="44"/>
      <c r="M136" s="44" t="s">
        <v>995</v>
      </c>
      <c r="N136" s="44"/>
      <c r="O136" s="44"/>
      <c r="P136" s="44"/>
      <c r="Q136" s="44"/>
      <c r="R136" s="44"/>
      <c r="S136" s="44"/>
      <c r="T136" s="44"/>
      <c r="U136" s="67"/>
      <c r="V136" s="44"/>
      <c r="W136" s="44"/>
      <c r="X136" s="282"/>
      <c r="Y136" s="47" t="str">
        <f>IF(Enh="Y",IF(OR(K136="",AND(K136&gt;0,U136="")),"Incomplete","Complete"),"N/A")</f>
        <v>Incomplete</v>
      </c>
      <c r="Z136" s="48"/>
      <c r="AA136" s="181"/>
      <c r="AB136" s="179"/>
    </row>
    <row r="137" spans="1:28" s="164" customFormat="1" ht="15" customHeight="1" x14ac:dyDescent="0.2">
      <c r="A137" s="176"/>
      <c r="B137" s="42"/>
      <c r="C137" s="462"/>
      <c r="D137" s="462"/>
      <c r="E137" s="462"/>
      <c r="F137" s="462"/>
      <c r="G137" s="462"/>
      <c r="H137" s="462"/>
      <c r="I137" s="44"/>
      <c r="J137" s="44"/>
      <c r="K137" s="44"/>
      <c r="L137" s="44"/>
      <c r="M137" s="44"/>
      <c r="N137" s="44"/>
      <c r="O137" s="44"/>
      <c r="P137" s="44"/>
      <c r="Q137" s="44"/>
      <c r="R137" s="44"/>
      <c r="S137" s="44"/>
      <c r="T137" s="44"/>
      <c r="U137" s="44"/>
      <c r="V137" s="44"/>
      <c r="W137" s="44"/>
      <c r="X137" s="282"/>
      <c r="Y137" s="47"/>
      <c r="Z137" s="48"/>
      <c r="AA137" s="181"/>
      <c r="AB137" s="179"/>
    </row>
    <row r="138" spans="1:28" s="164" customFormat="1" ht="15" customHeight="1" x14ac:dyDescent="0.25">
      <c r="A138" s="176"/>
      <c r="B138" s="42"/>
      <c r="C138" s="287"/>
      <c r="D138" s="44"/>
      <c r="E138" s="44"/>
      <c r="F138" s="44"/>
      <c r="G138" s="44"/>
      <c r="H138" s="44"/>
      <c r="I138" s="44"/>
      <c r="J138" s="44"/>
      <c r="K138" s="44"/>
      <c r="L138" s="44"/>
      <c r="M138" s="44"/>
      <c r="N138" s="44"/>
      <c r="O138" s="44"/>
      <c r="P138" s="44"/>
      <c r="Q138" s="44"/>
      <c r="R138" s="44"/>
      <c r="S138" s="44"/>
      <c r="T138" s="44"/>
      <c r="U138" s="44"/>
      <c r="V138" s="44"/>
      <c r="W138" s="44"/>
      <c r="X138" s="282"/>
      <c r="Y138" s="283"/>
      <c r="Z138" s="48"/>
      <c r="AA138" s="181"/>
      <c r="AB138" s="179"/>
    </row>
    <row r="139" spans="1:28" s="164" customFormat="1" ht="15" customHeight="1" x14ac:dyDescent="0.25">
      <c r="A139" s="176"/>
      <c r="B139" s="42"/>
      <c r="C139" s="286" t="s">
        <v>60</v>
      </c>
      <c r="D139" s="44"/>
      <c r="E139" s="44"/>
      <c r="F139" s="44"/>
      <c r="G139" s="44"/>
      <c r="H139" s="44"/>
      <c r="I139" s="44"/>
      <c r="J139" s="44"/>
      <c r="K139" s="44"/>
      <c r="L139" s="44"/>
      <c r="M139" s="44"/>
      <c r="N139" s="44"/>
      <c r="O139" s="44"/>
      <c r="P139" s="44"/>
      <c r="Q139" s="44"/>
      <c r="R139" s="44"/>
      <c r="S139" s="44"/>
      <c r="T139" s="44"/>
      <c r="U139" s="44"/>
      <c r="V139" s="44"/>
      <c r="W139" s="44"/>
      <c r="X139" s="282"/>
      <c r="Y139" s="283"/>
      <c r="Z139" s="48"/>
      <c r="AA139" s="181"/>
      <c r="AB139" s="179"/>
    </row>
    <row r="140" spans="1:28" s="164" customFormat="1" ht="15" customHeight="1" x14ac:dyDescent="0.25">
      <c r="A140" s="176"/>
      <c r="B140" s="42"/>
      <c r="C140" s="287"/>
      <c r="D140" s="44"/>
      <c r="E140" s="44"/>
      <c r="F140" s="44"/>
      <c r="G140" s="44"/>
      <c r="H140" s="44"/>
      <c r="I140" s="44"/>
      <c r="J140" s="44"/>
      <c r="K140" s="44"/>
      <c r="L140" s="44"/>
      <c r="M140" s="44"/>
      <c r="N140" s="44"/>
      <c r="O140" s="44"/>
      <c r="P140" s="44"/>
      <c r="Q140" s="44"/>
      <c r="R140" s="44"/>
      <c r="S140" s="44"/>
      <c r="T140" s="44"/>
      <c r="U140" s="44"/>
      <c r="V140" s="44"/>
      <c r="W140" s="44"/>
      <c r="X140" s="282"/>
      <c r="Y140" s="283"/>
      <c r="Z140" s="48"/>
      <c r="AA140" s="181"/>
      <c r="AB140" s="179"/>
    </row>
    <row r="141" spans="1:28" s="164" customFormat="1" ht="15" customHeight="1" x14ac:dyDescent="0.2">
      <c r="A141" s="176"/>
      <c r="B141" s="42"/>
      <c r="C141" s="462" t="s">
        <v>1025</v>
      </c>
      <c r="D141" s="462"/>
      <c r="E141" s="462"/>
      <c r="F141" s="468" t="s">
        <v>994</v>
      </c>
      <c r="G141" s="468"/>
      <c r="H141" s="468"/>
      <c r="I141" s="44"/>
      <c r="J141" s="44"/>
      <c r="K141" s="249"/>
      <c r="L141" s="44"/>
      <c r="M141" s="44"/>
      <c r="N141" s="44"/>
      <c r="O141" s="44"/>
      <c r="P141" s="44"/>
      <c r="Q141" s="44"/>
      <c r="R141" s="44"/>
      <c r="S141" s="44"/>
      <c r="T141" s="44"/>
      <c r="U141" s="44"/>
      <c r="V141" s="44"/>
      <c r="W141" s="44"/>
      <c r="X141" s="282"/>
      <c r="Y141" s="47" t="str">
        <f>IF(Enh="Y",IF(K141="","Incomplete","Complete"),"N/A")</f>
        <v>Incomplete</v>
      </c>
      <c r="Z141" s="48"/>
      <c r="AA141" s="181"/>
      <c r="AB141" s="179"/>
    </row>
    <row r="142" spans="1:28" s="164" customFormat="1" ht="15" customHeight="1" x14ac:dyDescent="0.25">
      <c r="A142" s="176"/>
      <c r="B142" s="42"/>
      <c r="C142" s="288"/>
      <c r="D142" s="288"/>
      <c r="E142" s="288"/>
      <c r="F142" s="468"/>
      <c r="G142" s="468"/>
      <c r="H142" s="468"/>
      <c r="I142" s="44"/>
      <c r="J142" s="44"/>
      <c r="K142" s="44"/>
      <c r="L142" s="44"/>
      <c r="M142" s="44"/>
      <c r="N142" s="44"/>
      <c r="O142" s="44"/>
      <c r="P142" s="44"/>
      <c r="Q142" s="44"/>
      <c r="R142" s="44"/>
      <c r="S142" s="44"/>
      <c r="T142" s="44"/>
      <c r="U142" s="44"/>
      <c r="V142" s="44"/>
      <c r="W142" s="44"/>
      <c r="X142" s="282"/>
      <c r="Y142" s="283"/>
      <c r="Z142" s="48"/>
      <c r="AA142" s="181"/>
      <c r="AB142" s="179"/>
    </row>
    <row r="143" spans="1:28" s="164" customFormat="1" ht="15" customHeight="1" x14ac:dyDescent="0.2">
      <c r="A143" s="176"/>
      <c r="B143" s="42"/>
      <c r="C143" s="462" t="s">
        <v>1024</v>
      </c>
      <c r="D143" s="462"/>
      <c r="E143" s="462"/>
      <c r="F143" s="462" t="s">
        <v>1026</v>
      </c>
      <c r="G143" s="462"/>
      <c r="H143" s="462"/>
      <c r="I143" s="44"/>
      <c r="J143" s="44"/>
      <c r="K143" s="249"/>
      <c r="L143" s="44"/>
      <c r="M143" s="44"/>
      <c r="N143" s="44"/>
      <c r="O143" s="44"/>
      <c r="P143" s="44"/>
      <c r="Q143" s="44"/>
      <c r="R143" s="44"/>
      <c r="S143" s="44"/>
      <c r="T143" s="44"/>
      <c r="U143" s="44"/>
      <c r="V143" s="44"/>
      <c r="W143" s="44"/>
      <c r="X143" s="282"/>
      <c r="Y143" s="47" t="str">
        <f>IF(Enh="Y",IF(K143="","Incomplete","Complete"),"N/A")</f>
        <v>Incomplete</v>
      </c>
      <c r="Z143" s="48"/>
      <c r="AA143" s="181"/>
      <c r="AB143" s="179"/>
    </row>
    <row r="144" spans="1:28" s="164" customFormat="1" ht="15" customHeight="1" x14ac:dyDescent="0.25">
      <c r="A144" s="176"/>
      <c r="B144" s="42"/>
      <c r="C144" s="288"/>
      <c r="D144" s="288"/>
      <c r="E144" s="288"/>
      <c r="F144" s="462"/>
      <c r="G144" s="462"/>
      <c r="H144" s="462"/>
      <c r="I144" s="44"/>
      <c r="J144" s="44"/>
      <c r="K144" s="44"/>
      <c r="L144" s="44"/>
      <c r="M144" s="44"/>
      <c r="N144" s="44"/>
      <c r="O144" s="44"/>
      <c r="P144" s="44"/>
      <c r="Q144" s="44"/>
      <c r="R144" s="44"/>
      <c r="S144" s="44"/>
      <c r="T144" s="44"/>
      <c r="U144" s="44"/>
      <c r="V144" s="44"/>
      <c r="W144" s="44"/>
      <c r="X144" s="282"/>
      <c r="Y144" s="283"/>
      <c r="Z144" s="48"/>
      <c r="AA144" s="181"/>
      <c r="AB144" s="179"/>
    </row>
    <row r="145" spans="1:30" s="164" customFormat="1" ht="15" customHeight="1" x14ac:dyDescent="0.25">
      <c r="A145" s="176"/>
      <c r="B145" s="42"/>
      <c r="C145" s="288"/>
      <c r="D145" s="288"/>
      <c r="E145" s="288"/>
      <c r="F145" s="462"/>
      <c r="G145" s="462"/>
      <c r="H145" s="462"/>
      <c r="I145" s="44"/>
      <c r="J145" s="44"/>
      <c r="K145" s="44"/>
      <c r="L145" s="44"/>
      <c r="M145" s="44"/>
      <c r="N145" s="44"/>
      <c r="O145" s="44"/>
      <c r="P145" s="44"/>
      <c r="Q145" s="44"/>
      <c r="R145" s="44"/>
      <c r="S145" s="44"/>
      <c r="T145" s="44"/>
      <c r="U145" s="44"/>
      <c r="V145" s="44"/>
      <c r="W145" s="44"/>
      <c r="X145" s="282"/>
      <c r="Y145" s="283"/>
      <c r="Z145" s="48"/>
      <c r="AA145" s="181"/>
      <c r="AB145" s="179"/>
    </row>
    <row r="146" spans="1:30" s="164" customFormat="1" ht="15" customHeight="1" x14ac:dyDescent="0.25">
      <c r="A146" s="176"/>
      <c r="B146" s="42"/>
      <c r="C146" s="286" t="s">
        <v>62</v>
      </c>
      <c r="D146" s="44"/>
      <c r="E146" s="44"/>
      <c r="F146" s="44"/>
      <c r="G146" s="44"/>
      <c r="H146" s="44"/>
      <c r="I146" s="44"/>
      <c r="J146" s="44"/>
      <c r="K146" s="44"/>
      <c r="L146" s="44"/>
      <c r="M146" s="44"/>
      <c r="N146" s="44"/>
      <c r="O146" s="44"/>
      <c r="P146" s="44"/>
      <c r="Q146" s="44"/>
      <c r="R146" s="44"/>
      <c r="S146" s="44"/>
      <c r="T146" s="44"/>
      <c r="U146" s="44"/>
      <c r="V146" s="44"/>
      <c r="W146" s="44"/>
      <c r="X146" s="282"/>
      <c r="Y146" s="283"/>
      <c r="Z146" s="48"/>
      <c r="AA146" s="181"/>
      <c r="AB146" s="179"/>
    </row>
    <row r="147" spans="1:30" s="164" customFormat="1" ht="15" customHeight="1" x14ac:dyDescent="0.25">
      <c r="A147" s="176"/>
      <c r="B147" s="42"/>
      <c r="C147" s="286"/>
      <c r="D147" s="44"/>
      <c r="E147" s="44"/>
      <c r="F147" s="44"/>
      <c r="G147" s="44"/>
      <c r="H147" s="44"/>
      <c r="I147" s="44"/>
      <c r="J147" s="44"/>
      <c r="K147" s="44"/>
      <c r="L147" s="44"/>
      <c r="M147" s="44"/>
      <c r="N147" s="44"/>
      <c r="O147" s="44"/>
      <c r="P147" s="44"/>
      <c r="Q147" s="44"/>
      <c r="R147" s="44"/>
      <c r="S147" s="44"/>
      <c r="T147" s="44"/>
      <c r="U147" s="44"/>
      <c r="V147" s="44"/>
      <c r="W147" s="44"/>
      <c r="X147" s="282"/>
      <c r="Y147" s="283"/>
      <c r="Z147" s="48"/>
      <c r="AA147" s="181"/>
      <c r="AB147" s="179"/>
    </row>
    <row r="148" spans="1:30" s="164" customFormat="1" ht="15" customHeight="1" x14ac:dyDescent="0.2">
      <c r="A148" s="176"/>
      <c r="B148" s="42"/>
      <c r="C148" s="57" t="s">
        <v>61</v>
      </c>
      <c r="D148" s="44"/>
      <c r="E148" s="44"/>
      <c r="F148" s="44"/>
      <c r="G148" s="44"/>
      <c r="H148" s="44"/>
      <c r="I148" s="44"/>
      <c r="J148" s="44"/>
      <c r="K148" s="249"/>
      <c r="L148" s="44"/>
      <c r="M148" s="44"/>
      <c r="N148" s="44"/>
      <c r="O148" s="44"/>
      <c r="P148" s="44"/>
      <c r="Q148" s="44"/>
      <c r="R148" s="44"/>
      <c r="S148" s="44"/>
      <c r="T148" s="44"/>
      <c r="U148" s="44"/>
      <c r="V148" s="44"/>
      <c r="W148" s="44"/>
      <c r="X148" s="282"/>
      <c r="Y148" s="47" t="str">
        <f>IF(Enh="Y",IF(K148="","Incomplete","Complete"),"N/A")</f>
        <v>Incomplete</v>
      </c>
      <c r="Z148" s="48"/>
      <c r="AA148" s="181"/>
      <c r="AB148" s="179"/>
    </row>
    <row r="149" spans="1:30" s="164" customFormat="1" ht="15" customHeight="1" x14ac:dyDescent="0.25">
      <c r="A149" s="176"/>
      <c r="B149" s="42"/>
      <c r="C149" s="57"/>
      <c r="D149" s="44"/>
      <c r="E149" s="44"/>
      <c r="F149" s="44"/>
      <c r="G149" s="44"/>
      <c r="H149" s="44"/>
      <c r="I149" s="44"/>
      <c r="J149" s="44"/>
      <c r="K149" s="44"/>
      <c r="L149" s="44"/>
      <c r="M149" s="44"/>
      <c r="N149" s="44"/>
      <c r="O149" s="44"/>
      <c r="P149" s="44"/>
      <c r="Q149" s="44"/>
      <c r="R149" s="44"/>
      <c r="S149" s="44"/>
      <c r="T149" s="44"/>
      <c r="U149" s="44"/>
      <c r="V149" s="44"/>
      <c r="W149" s="44"/>
      <c r="X149" s="282"/>
      <c r="Y149" s="283"/>
      <c r="Z149" s="48"/>
      <c r="AA149" s="181"/>
      <c r="AB149" s="179"/>
    </row>
    <row r="150" spans="1:30" s="164" customFormat="1" ht="15" customHeight="1" x14ac:dyDescent="0.25">
      <c r="A150" s="176"/>
      <c r="B150" s="42"/>
      <c r="C150" s="57"/>
      <c r="D150" s="44"/>
      <c r="E150" s="44"/>
      <c r="F150" s="44"/>
      <c r="G150" s="44"/>
      <c r="H150" s="44"/>
      <c r="I150" s="44"/>
      <c r="J150" s="44"/>
      <c r="K150" s="277">
        <f>SUM(K131:K148)</f>
        <v>0</v>
      </c>
      <c r="L150" s="44"/>
      <c r="M150" s="44"/>
      <c r="N150" s="44"/>
      <c r="O150" s="440" t="str">
        <f>"Note: It is likely that this total will exceed the "&amp;New&amp;" new customer relationships established in the year, as each relationship may result in more that one set of CDD being collected"</f>
        <v>Note: It is likely that this total will exceed the  new customer relationships established in the year, as each relationship may result in more that one set of CDD being collected</v>
      </c>
      <c r="P150" s="440"/>
      <c r="Q150" s="440"/>
      <c r="R150" s="440"/>
      <c r="S150" s="440"/>
      <c r="T150" s="440"/>
      <c r="U150" s="440"/>
      <c r="V150" s="440"/>
      <c r="W150" s="440"/>
      <c r="X150" s="282"/>
      <c r="Y150" s="283"/>
      <c r="Z150" s="48"/>
      <c r="AA150" s="181"/>
      <c r="AB150" s="179"/>
    </row>
    <row r="151" spans="1:30" s="164" customFormat="1" ht="15" customHeight="1" x14ac:dyDescent="0.25">
      <c r="A151" s="176"/>
      <c r="B151" s="42"/>
      <c r="C151" s="57"/>
      <c r="D151" s="44"/>
      <c r="E151" s="44"/>
      <c r="F151" s="44"/>
      <c r="G151" s="44"/>
      <c r="H151" s="44"/>
      <c r="I151" s="44"/>
      <c r="J151" s="44"/>
      <c r="K151" s="44"/>
      <c r="L151" s="44"/>
      <c r="M151" s="44"/>
      <c r="N151" s="44"/>
      <c r="O151" s="440"/>
      <c r="P151" s="440"/>
      <c r="Q151" s="440"/>
      <c r="R151" s="440"/>
      <c r="S151" s="440"/>
      <c r="T151" s="440"/>
      <c r="U151" s="440"/>
      <c r="V151" s="440"/>
      <c r="W151" s="440"/>
      <c r="X151" s="282"/>
      <c r="Y151" s="283"/>
      <c r="Z151" s="48"/>
      <c r="AA151" s="181"/>
      <c r="AB151" s="179"/>
    </row>
    <row r="152" spans="1:30" s="164" customFormat="1" ht="15" customHeight="1" x14ac:dyDescent="0.25">
      <c r="A152" s="176"/>
      <c r="B152" s="42"/>
      <c r="C152" s="57"/>
      <c r="D152" s="44"/>
      <c r="E152" s="44"/>
      <c r="F152" s="44"/>
      <c r="G152" s="44"/>
      <c r="H152" s="44"/>
      <c r="I152" s="44"/>
      <c r="J152" s="44"/>
      <c r="K152" s="44"/>
      <c r="L152" s="44"/>
      <c r="M152" s="44"/>
      <c r="N152" s="44"/>
      <c r="O152" s="440"/>
      <c r="P152" s="440"/>
      <c r="Q152" s="440"/>
      <c r="R152" s="440"/>
      <c r="S152" s="440"/>
      <c r="T152" s="440"/>
      <c r="U152" s="440"/>
      <c r="V152" s="440"/>
      <c r="W152" s="440"/>
      <c r="X152" s="282"/>
      <c r="Y152" s="283"/>
      <c r="Z152" s="48"/>
      <c r="AA152" s="181"/>
      <c r="AB152" s="179"/>
    </row>
    <row r="153" spans="1:30" s="164" customFormat="1" ht="15" customHeight="1" x14ac:dyDescent="0.25">
      <c r="A153" s="176"/>
      <c r="B153" s="42"/>
      <c r="C153" s="287"/>
      <c r="D153" s="44"/>
      <c r="E153" s="44"/>
      <c r="F153" s="289"/>
      <c r="G153" s="44"/>
      <c r="H153" s="290"/>
      <c r="I153" s="282"/>
      <c r="J153" s="290"/>
      <c r="K153" s="290"/>
      <c r="L153" s="44"/>
      <c r="M153" s="282"/>
      <c r="N153" s="282"/>
      <c r="O153" s="282"/>
      <c r="P153" s="282"/>
      <c r="Q153" s="282"/>
      <c r="R153" s="282"/>
      <c r="S153" s="282"/>
      <c r="T153" s="283"/>
      <c r="U153" s="283"/>
      <c r="V153" s="283"/>
      <c r="W153" s="289"/>
      <c r="X153" s="282"/>
      <c r="Y153" s="283"/>
      <c r="Z153" s="48"/>
      <c r="AA153" s="181"/>
      <c r="AB153" s="179"/>
    </row>
    <row r="154" spans="1:30" s="164" customFormat="1" ht="15" customHeight="1" x14ac:dyDescent="0.2">
      <c r="A154" s="176"/>
      <c r="B154" s="42"/>
      <c r="C154" s="113" t="s">
        <v>869</v>
      </c>
      <c r="D154" s="44"/>
      <c r="E154" s="44"/>
      <c r="F154" s="289"/>
      <c r="G154" s="58"/>
      <c r="H154" s="290"/>
      <c r="I154" s="44"/>
      <c r="J154" s="44"/>
      <c r="K154" s="249"/>
      <c r="L154" s="44"/>
      <c r="M154" s="44"/>
      <c r="N154" s="44"/>
      <c r="O154" s="44"/>
      <c r="P154" s="44"/>
      <c r="Q154" s="44"/>
      <c r="R154" s="289"/>
      <c r="S154" s="282"/>
      <c r="T154" s="282"/>
      <c r="U154" s="282"/>
      <c r="V154" s="282"/>
      <c r="W154" s="282"/>
      <c r="X154" s="282"/>
      <c r="Y154" s="47" t="str">
        <f>IF(Enh="Y",IF(K154="","Incomplete","Complete"),"N/A")</f>
        <v>Incomplete</v>
      </c>
      <c r="Z154" s="48"/>
      <c r="AA154" s="181"/>
      <c r="AB154" s="179"/>
    </row>
    <row r="155" spans="1:30" s="164" customFormat="1" ht="15" customHeight="1" thickBot="1" x14ac:dyDescent="0.3">
      <c r="A155" s="176"/>
      <c r="B155" s="210"/>
      <c r="C155" s="211"/>
      <c r="D155" s="211"/>
      <c r="E155" s="212"/>
      <c r="F155" s="212"/>
      <c r="G155" s="213"/>
      <c r="H155" s="213"/>
      <c r="I155" s="274"/>
      <c r="J155" s="212"/>
      <c r="K155" s="212"/>
      <c r="L155" s="212"/>
      <c r="M155" s="212"/>
      <c r="N155" s="212"/>
      <c r="O155" s="212"/>
      <c r="P155" s="212"/>
      <c r="Q155" s="212"/>
      <c r="R155" s="212"/>
      <c r="S155" s="214"/>
      <c r="T155" s="214"/>
      <c r="U155" s="214"/>
      <c r="V155" s="214"/>
      <c r="W155" s="214"/>
      <c r="X155" s="214"/>
      <c r="Y155" s="214"/>
      <c r="Z155" s="215"/>
      <c r="AA155" s="181"/>
    </row>
    <row r="156" spans="1:30" s="164" customFormat="1" ht="15" customHeight="1" thickBot="1" x14ac:dyDescent="0.3">
      <c r="A156" s="176"/>
      <c r="B156" s="177"/>
      <c r="C156" s="177"/>
      <c r="D156" s="177"/>
      <c r="E156" s="177"/>
      <c r="F156" s="177"/>
      <c r="G156" s="177"/>
      <c r="H156" s="177"/>
      <c r="I156" s="179"/>
      <c r="J156" s="177"/>
      <c r="K156" s="177"/>
      <c r="L156" s="177"/>
      <c r="M156" s="177"/>
      <c r="N156" s="177"/>
      <c r="O156" s="177"/>
      <c r="P156" s="177"/>
      <c r="Q156" s="177"/>
      <c r="R156" s="177"/>
      <c r="S156" s="177"/>
      <c r="T156" s="177"/>
      <c r="U156" s="177"/>
      <c r="V156" s="177"/>
      <c r="W156" s="177"/>
      <c r="X156" s="177"/>
      <c r="Y156" s="179"/>
      <c r="Z156" s="179"/>
      <c r="AA156" s="181"/>
    </row>
    <row r="157" spans="1:30" s="164" customFormat="1" ht="15" customHeight="1" thickBot="1" x14ac:dyDescent="0.25">
      <c r="A157" s="176"/>
      <c r="B157" s="188"/>
      <c r="C157" s="189" t="str">
        <f>IF(Enh="Y","C0-6 Use of simplified due diligence","This question is not required")</f>
        <v>C0-6 Use of simplified due diligence</v>
      </c>
      <c r="D157" s="189"/>
      <c r="E157" s="190"/>
      <c r="F157" s="190"/>
      <c r="G157" s="190"/>
      <c r="H157" s="190"/>
      <c r="I157" s="266"/>
      <c r="J157" s="190"/>
      <c r="K157" s="34"/>
      <c r="L157" s="190"/>
      <c r="M157" s="190"/>
      <c r="N157" s="190"/>
      <c r="O157" s="190"/>
      <c r="P157" s="191"/>
      <c r="Q157" s="190"/>
      <c r="R157" s="190"/>
      <c r="S157" s="190"/>
      <c r="T157" s="190"/>
      <c r="U157" s="190"/>
      <c r="V157" s="190"/>
      <c r="W157" s="190"/>
      <c r="X157" s="190"/>
      <c r="Y157" s="60" t="str">
        <f>IF(Enh="Y","The information requested in this question is in respect of new customer relationships established in the year ended "&amp;TEXT(Reporting_Period_End_Date,"DD-MMM-YYYY"),"This question is not required")</f>
        <v>The information requested in this question is in respect of new customer relationships established in the year ended 00-Jan-1900</v>
      </c>
      <c r="Z157" s="194"/>
      <c r="AA157" s="181"/>
      <c r="AC157" s="37" t="s">
        <v>973</v>
      </c>
      <c r="AD157" s="30" t="s">
        <v>974</v>
      </c>
    </row>
    <row r="158" spans="1:30" s="164" customFormat="1" ht="15" customHeight="1" x14ac:dyDescent="0.2">
      <c r="A158" s="176"/>
      <c r="B158" s="200"/>
      <c r="C158" s="44"/>
      <c r="D158" s="44"/>
      <c r="E158" s="44"/>
      <c r="F158" s="44"/>
      <c r="G158" s="272"/>
      <c r="H158" s="272"/>
      <c r="I158" s="270"/>
      <c r="J158" s="77"/>
      <c r="K158" s="77"/>
      <c r="L158" s="77"/>
      <c r="M158" s="77"/>
      <c r="N158" s="77"/>
      <c r="O158" s="77"/>
      <c r="P158" s="268"/>
      <c r="Q158" s="77"/>
      <c r="R158" s="77"/>
      <c r="S158" s="77"/>
      <c r="T158" s="77"/>
      <c r="U158" s="269"/>
      <c r="V158" s="269"/>
      <c r="W158" s="77"/>
      <c r="X158" s="77"/>
      <c r="Y158" s="77"/>
      <c r="Z158" s="202"/>
      <c r="AA158" s="181"/>
    </row>
    <row r="159" spans="1:30" s="164" customFormat="1" ht="15" customHeight="1" x14ac:dyDescent="0.25">
      <c r="A159" s="176"/>
      <c r="B159" s="200"/>
      <c r="C159" s="440" t="str">
        <f>"The information requested in this question is only in respect of the "&amp;New&amp;" new customer relationships established in the year ended "&amp;TEXT(Reporting_Period_End_Date,"DD-MMM-YYYY")</f>
        <v>The information requested in this question is only in respect of the  new customer relationships established in the year ended 00-Jan-1900</v>
      </c>
      <c r="D159" s="440"/>
      <c r="E159" s="440"/>
      <c r="F159" s="440"/>
      <c r="G159" s="440"/>
      <c r="H159" s="440"/>
      <c r="I159" s="124"/>
      <c r="J159" s="77"/>
      <c r="K159" s="77"/>
      <c r="L159" s="77"/>
      <c r="M159" s="77"/>
      <c r="N159" s="77"/>
      <c r="O159" s="77"/>
      <c r="P159" s="268"/>
      <c r="Q159" s="77"/>
      <c r="R159" s="77"/>
      <c r="S159" s="77"/>
      <c r="T159" s="77"/>
      <c r="U159" s="269"/>
      <c r="V159" s="269"/>
      <c r="W159" s="77"/>
      <c r="X159" s="77"/>
      <c r="Y159" s="47" t="str">
        <f>IF(Enh="Y",IF(OR(COUNTIF(Y166:Y176,"Incomplete")&gt;0,C179&lt;&gt;"OK",C180&lt;&gt;"OK"),"Incomplete","Complete"),"N/A")</f>
        <v>Incomplete</v>
      </c>
      <c r="Z159" s="202"/>
      <c r="AA159" s="181"/>
    </row>
    <row r="160" spans="1:30" s="164" customFormat="1" ht="15" customHeight="1" x14ac:dyDescent="0.25">
      <c r="A160" s="176"/>
      <c r="B160" s="200"/>
      <c r="C160" s="440"/>
      <c r="D160" s="440"/>
      <c r="E160" s="440"/>
      <c r="F160" s="440"/>
      <c r="G160" s="440"/>
      <c r="H160" s="440"/>
      <c r="I160" s="270"/>
      <c r="J160" s="77"/>
      <c r="K160" s="77"/>
      <c r="L160" s="77"/>
      <c r="M160" s="77"/>
      <c r="N160" s="77"/>
      <c r="O160" s="77"/>
      <c r="P160" s="268"/>
      <c r="Q160" s="77"/>
      <c r="R160" s="77"/>
      <c r="S160" s="77"/>
      <c r="T160" s="77"/>
      <c r="U160" s="269"/>
      <c r="V160" s="269"/>
      <c r="W160" s="77"/>
      <c r="X160" s="77"/>
      <c r="Y160" s="77"/>
      <c r="Z160" s="202"/>
      <c r="AA160" s="181"/>
    </row>
    <row r="161" spans="1:27" s="164" customFormat="1" ht="15" customHeight="1" x14ac:dyDescent="0.2">
      <c r="A161" s="176"/>
      <c r="B161" s="200"/>
      <c r="C161" s="44"/>
      <c r="D161" s="44"/>
      <c r="E161" s="44"/>
      <c r="F161" s="44"/>
      <c r="G161" s="272"/>
      <c r="H161" s="272"/>
      <c r="I161" s="270"/>
      <c r="J161" s="77"/>
      <c r="K161" s="77"/>
      <c r="L161" s="77"/>
      <c r="M161" s="77"/>
      <c r="N161" s="77"/>
      <c r="O161" s="77"/>
      <c r="P161" s="268"/>
      <c r="Q161" s="77"/>
      <c r="R161" s="77"/>
      <c r="S161" s="77"/>
      <c r="T161" s="77"/>
      <c r="U161" s="269"/>
      <c r="V161" s="269"/>
      <c r="W161" s="77"/>
      <c r="X161" s="77"/>
      <c r="Y161" s="77"/>
      <c r="Z161" s="202"/>
      <c r="AA161" s="181"/>
    </row>
    <row r="162" spans="1:27" s="164" customFormat="1" x14ac:dyDescent="0.25">
      <c r="A162" s="176"/>
      <c r="B162" s="200"/>
      <c r="C162" s="440" t="str">
        <f>"a) In respect of new customer relationships entered into in the year ended "&amp;TEXT(Reporting_Period_End_Date,"DD-MMM-YYYY")&amp;" please indicate whether each of the concessions below has been utilised by the firm, and if so, how may customers was it applied to?"</f>
        <v>a) In respect of new customer relationships entered into in the year ended 00-Jan-1900 please indicate whether each of the concessions below has been utilised by the firm, and if so, how may customers was it applied to?</v>
      </c>
      <c r="D162" s="440"/>
      <c r="E162" s="440"/>
      <c r="F162" s="440"/>
      <c r="G162" s="440"/>
      <c r="H162" s="440"/>
      <c r="I162" s="124"/>
      <c r="J162" s="77"/>
      <c r="K162" s="478" t="s">
        <v>894</v>
      </c>
      <c r="L162" s="77"/>
      <c r="M162" s="466" t="s">
        <v>63</v>
      </c>
      <c r="N162" s="77"/>
      <c r="O162" s="77"/>
      <c r="P162" s="268"/>
      <c r="Q162" s="77"/>
      <c r="R162" s="77"/>
      <c r="S162" s="77"/>
      <c r="T162" s="77"/>
      <c r="U162" s="269"/>
      <c r="V162" s="269"/>
      <c r="W162" s="77"/>
      <c r="X162" s="77"/>
      <c r="Y162" s="77"/>
      <c r="Z162" s="202"/>
      <c r="AA162" s="181"/>
    </row>
    <row r="163" spans="1:27" s="164" customFormat="1" x14ac:dyDescent="0.25">
      <c r="A163" s="176"/>
      <c r="B163" s="200"/>
      <c r="C163" s="440"/>
      <c r="D163" s="440"/>
      <c r="E163" s="440"/>
      <c r="F163" s="440"/>
      <c r="G163" s="440"/>
      <c r="H163" s="440"/>
      <c r="I163" s="270"/>
      <c r="J163" s="77"/>
      <c r="K163" s="479"/>
      <c r="L163" s="77"/>
      <c r="M163" s="467"/>
      <c r="N163" s="77"/>
      <c r="O163" s="77"/>
      <c r="P163" s="268"/>
      <c r="Q163" s="77"/>
      <c r="R163" s="77"/>
      <c r="S163" s="77"/>
      <c r="T163" s="77"/>
      <c r="U163" s="269"/>
      <c r="V163" s="269"/>
      <c r="W163" s="77"/>
      <c r="X163" s="77"/>
      <c r="Y163" s="77"/>
      <c r="Z163" s="202"/>
      <c r="AA163" s="181"/>
    </row>
    <row r="164" spans="1:27" s="164" customFormat="1" ht="15" customHeight="1" x14ac:dyDescent="0.25">
      <c r="A164" s="176"/>
      <c r="B164" s="200"/>
      <c r="C164" s="440"/>
      <c r="D164" s="440"/>
      <c r="E164" s="440"/>
      <c r="F164" s="440"/>
      <c r="G164" s="440"/>
      <c r="H164" s="440"/>
      <c r="I164" s="270"/>
      <c r="J164" s="77"/>
      <c r="K164" s="480"/>
      <c r="L164" s="77"/>
      <c r="M164" s="276" t="s">
        <v>2</v>
      </c>
      <c r="N164" s="77"/>
      <c r="O164" s="77"/>
      <c r="P164" s="268"/>
      <c r="Q164" s="77"/>
      <c r="R164" s="77"/>
      <c r="S164" s="77"/>
      <c r="T164" s="77"/>
      <c r="U164" s="269"/>
      <c r="V164" s="269"/>
      <c r="W164" s="77"/>
      <c r="X164" s="77"/>
      <c r="Y164" s="77"/>
      <c r="Z164" s="202"/>
      <c r="AA164" s="181"/>
    </row>
    <row r="165" spans="1:27" s="164" customFormat="1" ht="15" customHeight="1" x14ac:dyDescent="0.25">
      <c r="A165" s="176"/>
      <c r="B165" s="200"/>
      <c r="C165" s="440"/>
      <c r="D165" s="440"/>
      <c r="E165" s="440"/>
      <c r="F165" s="440"/>
      <c r="G165" s="440"/>
      <c r="H165" s="440"/>
      <c r="I165" s="270"/>
      <c r="J165" s="77"/>
      <c r="K165" s="77"/>
      <c r="L165" s="77"/>
      <c r="M165" s="77"/>
      <c r="N165" s="77"/>
      <c r="O165" s="77"/>
      <c r="P165" s="268"/>
      <c r="Q165" s="77"/>
      <c r="R165" s="77"/>
      <c r="S165" s="77"/>
      <c r="T165" s="77"/>
      <c r="U165" s="269"/>
      <c r="V165" s="269"/>
      <c r="W165" s="77"/>
      <c r="X165" s="77"/>
      <c r="Y165" s="77"/>
      <c r="Z165" s="202"/>
      <c r="AA165" s="181"/>
    </row>
    <row r="166" spans="1:27" s="164" customFormat="1" ht="15" customHeight="1" x14ac:dyDescent="0.2">
      <c r="A166" s="176"/>
      <c r="B166" s="200"/>
      <c r="C166" s="44"/>
      <c r="D166" s="44" t="s">
        <v>1055</v>
      </c>
      <c r="E166" s="44"/>
      <c r="F166" s="44"/>
      <c r="G166" s="272"/>
      <c r="H166" s="272"/>
      <c r="I166" s="270"/>
      <c r="J166" s="77"/>
      <c r="K166" s="67"/>
      <c r="L166" s="270"/>
      <c r="M166" s="249"/>
      <c r="N166" s="77"/>
      <c r="O166" s="77"/>
      <c r="P166" s="268"/>
      <c r="Q166" s="77"/>
      <c r="R166" s="77"/>
      <c r="S166" s="77"/>
      <c r="T166" s="77"/>
      <c r="U166" s="269"/>
      <c r="V166" s="269"/>
      <c r="W166" s="77" t="str">
        <f>IF(AND(K166="No",M166&gt;0),"Error 1",IF(AND(K166="Yes",M166&lt;1),"Error 2",""))</f>
        <v/>
      </c>
      <c r="X166" s="77"/>
      <c r="Y166" s="47" t="str">
        <f>IF(Enh="Y",IF(OR(AND(K166="Yes",M166&gt;0),AND(K166="No",M166&lt;1)),"Complete","Incomplete"),"N/A")</f>
        <v>Incomplete</v>
      </c>
      <c r="Z166" s="202"/>
      <c r="AA166" s="181"/>
    </row>
    <row r="167" spans="1:27" s="164" customFormat="1" ht="15" customHeight="1" x14ac:dyDescent="0.2">
      <c r="A167" s="176"/>
      <c r="B167" s="200"/>
      <c r="C167" s="44"/>
      <c r="D167" s="44"/>
      <c r="E167" s="44"/>
      <c r="F167" s="44"/>
      <c r="G167" s="272"/>
      <c r="H167" s="272"/>
      <c r="I167" s="270"/>
      <c r="J167" s="77"/>
      <c r="K167" s="270"/>
      <c r="L167" s="270"/>
      <c r="M167" s="270"/>
      <c r="N167" s="77"/>
      <c r="O167" s="77"/>
      <c r="P167" s="268"/>
      <c r="Q167" s="77"/>
      <c r="R167" s="77"/>
      <c r="S167" s="77"/>
      <c r="T167" s="77"/>
      <c r="U167" s="269"/>
      <c r="V167" s="269"/>
      <c r="W167" s="77"/>
      <c r="X167" s="77"/>
      <c r="Y167" s="77"/>
      <c r="Z167" s="202"/>
      <c r="AA167" s="181"/>
    </row>
    <row r="168" spans="1:27" s="164" customFormat="1" ht="15" customHeight="1" x14ac:dyDescent="0.2">
      <c r="A168" s="176"/>
      <c r="B168" s="200"/>
      <c r="C168" s="44"/>
      <c r="D168" s="44" t="s">
        <v>1056</v>
      </c>
      <c r="E168" s="44"/>
      <c r="F168" s="44"/>
      <c r="G168" s="272"/>
      <c r="H168" s="272"/>
      <c r="I168" s="270"/>
      <c r="J168" s="77"/>
      <c r="K168" s="67"/>
      <c r="L168" s="270"/>
      <c r="M168" s="249"/>
      <c r="N168" s="77"/>
      <c r="O168" s="77"/>
      <c r="P168" s="268"/>
      <c r="Q168" s="77"/>
      <c r="R168" s="77"/>
      <c r="S168" s="77"/>
      <c r="T168" s="77"/>
      <c r="U168" s="269"/>
      <c r="V168" s="269"/>
      <c r="W168" s="77" t="str">
        <f>IF(AND(K168="No",M168&gt;0),"Error 1",IF(AND(K168="Yes",M168&lt;1),"Error 2",""))</f>
        <v/>
      </c>
      <c r="X168" s="77"/>
      <c r="Y168" s="47" t="str">
        <f>IF(Enh="Y",IF(OR(AND(K168="Yes",M168&gt;0),AND(K168="No",M168&lt;1)),"Complete","Incomplete"),"N/A")</f>
        <v>Incomplete</v>
      </c>
      <c r="Z168" s="202"/>
      <c r="AA168" s="181"/>
    </row>
    <row r="169" spans="1:27" s="164" customFormat="1" ht="15" customHeight="1" x14ac:dyDescent="0.2">
      <c r="A169" s="176"/>
      <c r="B169" s="200"/>
      <c r="C169" s="44"/>
      <c r="D169" s="44"/>
      <c r="E169" s="44"/>
      <c r="F169" s="44"/>
      <c r="G169" s="272"/>
      <c r="H169" s="272"/>
      <c r="I169" s="270"/>
      <c r="J169" s="77"/>
      <c r="K169" s="270"/>
      <c r="L169" s="270"/>
      <c r="M169" s="270"/>
      <c r="N169" s="77"/>
      <c r="O169" s="77"/>
      <c r="P169" s="268"/>
      <c r="Q169" s="77"/>
      <c r="R169" s="77"/>
      <c r="S169" s="77"/>
      <c r="T169" s="77"/>
      <c r="U169" s="269"/>
      <c r="V169" s="269"/>
      <c r="W169" s="77"/>
      <c r="X169" s="77"/>
      <c r="Y169" s="77"/>
      <c r="Z169" s="202"/>
      <c r="AA169" s="181"/>
    </row>
    <row r="170" spans="1:27" s="164" customFormat="1" ht="15" customHeight="1" x14ac:dyDescent="0.2">
      <c r="A170" s="176"/>
      <c r="B170" s="200"/>
      <c r="C170" s="44"/>
      <c r="D170" s="44" t="s">
        <v>1057</v>
      </c>
      <c r="E170" s="44"/>
      <c r="F170" s="44"/>
      <c r="G170" s="272"/>
      <c r="H170" s="272"/>
      <c r="I170" s="270"/>
      <c r="J170" s="77"/>
      <c r="K170" s="67"/>
      <c r="L170" s="270"/>
      <c r="M170" s="249"/>
      <c r="N170" s="77"/>
      <c r="O170" s="77"/>
      <c r="P170" s="268"/>
      <c r="Q170" s="77"/>
      <c r="R170" s="77"/>
      <c r="S170" s="77"/>
      <c r="T170" s="77"/>
      <c r="U170" s="269"/>
      <c r="V170" s="269"/>
      <c r="W170" s="77" t="str">
        <f>IF(AND(K170="No",M170&gt;0),"Error 1",IF(AND(K170="Yes",M170&lt;1),"Error 2",""))</f>
        <v/>
      </c>
      <c r="X170" s="77"/>
      <c r="Y170" s="47" t="str">
        <f>IF(Enh="Y",IF(OR(AND(K170="Yes",M170&gt;0),AND(K170="No",M170&lt;1)),"Complete","Incomplete"),"N/A")</f>
        <v>Incomplete</v>
      </c>
      <c r="Z170" s="202"/>
      <c r="AA170" s="181"/>
    </row>
    <row r="171" spans="1:27" s="164" customFormat="1" ht="15" customHeight="1" x14ac:dyDescent="0.2">
      <c r="A171" s="176"/>
      <c r="B171" s="200"/>
      <c r="C171" s="44"/>
      <c r="D171" s="44"/>
      <c r="E171" s="44"/>
      <c r="F171" s="44"/>
      <c r="G171" s="272"/>
      <c r="H171" s="272"/>
      <c r="I171" s="270"/>
      <c r="J171" s="77"/>
      <c r="K171" s="270"/>
      <c r="L171" s="270"/>
      <c r="M171" s="270"/>
      <c r="N171" s="77"/>
      <c r="O171" s="77"/>
      <c r="P171" s="268"/>
      <c r="Q171" s="77"/>
      <c r="R171" s="77"/>
      <c r="S171" s="77"/>
      <c r="T171" s="77"/>
      <c r="U171" s="269"/>
      <c r="V171" s="269"/>
      <c r="W171" s="77"/>
      <c r="X171" s="77"/>
      <c r="Y171" s="77"/>
      <c r="Z171" s="202"/>
      <c r="AA171" s="181"/>
    </row>
    <row r="172" spans="1:27" s="164" customFormat="1" ht="15" customHeight="1" x14ac:dyDescent="0.2">
      <c r="A172" s="176"/>
      <c r="B172" s="200"/>
      <c r="C172" s="44"/>
      <c r="D172" s="44" t="s">
        <v>1058</v>
      </c>
      <c r="E172" s="44"/>
      <c r="F172" s="44"/>
      <c r="G172" s="272"/>
      <c r="H172" s="272"/>
      <c r="I172" s="270"/>
      <c r="J172" s="77"/>
      <c r="K172" s="67"/>
      <c r="L172" s="270"/>
      <c r="M172" s="249"/>
      <c r="N172" s="77"/>
      <c r="O172" s="77"/>
      <c r="P172" s="268"/>
      <c r="Q172" s="77"/>
      <c r="R172" s="77"/>
      <c r="S172" s="77"/>
      <c r="T172" s="77"/>
      <c r="U172" s="269"/>
      <c r="V172" s="269"/>
      <c r="W172" s="77" t="str">
        <f>IF(AND(K172="No",M172&gt;0),"Error 1",IF(AND(K172="Yes",M172&lt;1),"Error 2",""))</f>
        <v/>
      </c>
      <c r="X172" s="77"/>
      <c r="Y172" s="47" t="str">
        <f>IF(Enh="Y",IF(OR(AND(K172="Yes",M172&gt;0),AND(K172="No",M172&lt;1)),"Complete","Incomplete"),"N/A")</f>
        <v>Incomplete</v>
      </c>
      <c r="Z172" s="202"/>
      <c r="AA172" s="181"/>
    </row>
    <row r="173" spans="1:27" s="164" customFormat="1" ht="16.5" customHeight="1" x14ac:dyDescent="0.2">
      <c r="A173" s="176"/>
      <c r="B173" s="200"/>
      <c r="C173" s="44"/>
      <c r="D173" s="44"/>
      <c r="E173" s="44"/>
      <c r="F173" s="44"/>
      <c r="G173" s="272"/>
      <c r="H173" s="272"/>
      <c r="I173" s="270"/>
      <c r="J173" s="77"/>
      <c r="K173" s="77"/>
      <c r="L173" s="77"/>
      <c r="M173" s="77"/>
      <c r="N173" s="77"/>
      <c r="O173" s="77"/>
      <c r="P173" s="268"/>
      <c r="Q173" s="77"/>
      <c r="R173" s="77"/>
      <c r="S173" s="77"/>
      <c r="T173" s="77"/>
      <c r="U173" s="269"/>
      <c r="V173" s="269"/>
      <c r="W173" s="77"/>
      <c r="X173" s="77"/>
      <c r="Y173" s="77"/>
      <c r="Z173" s="202"/>
      <c r="AA173" s="181"/>
    </row>
    <row r="174" spans="1:27" s="164" customFormat="1" ht="15" customHeight="1" x14ac:dyDescent="0.2">
      <c r="A174" s="176"/>
      <c r="B174" s="200"/>
      <c r="C174" s="44"/>
      <c r="D174" s="44"/>
      <c r="E174" s="44"/>
      <c r="F174" s="44"/>
      <c r="G174" s="272"/>
      <c r="H174" s="272"/>
      <c r="I174" s="270"/>
      <c r="J174" s="77"/>
      <c r="K174" s="77"/>
      <c r="L174" s="77"/>
      <c r="M174" s="77"/>
      <c r="N174" s="77"/>
      <c r="O174" s="440"/>
      <c r="P174" s="440"/>
      <c r="Q174" s="440"/>
      <c r="R174" s="440"/>
      <c r="S174" s="440"/>
      <c r="T174" s="440"/>
      <c r="U174" s="440"/>
      <c r="V174" s="440"/>
      <c r="W174" s="440"/>
      <c r="X174" s="77"/>
      <c r="Y174" s="77"/>
      <c r="Z174" s="202"/>
      <c r="AA174" s="181"/>
    </row>
    <row r="175" spans="1:27" s="164" customFormat="1" ht="15" customHeight="1" x14ac:dyDescent="0.2">
      <c r="A175" s="176"/>
      <c r="B175" s="200"/>
      <c r="C175" s="44"/>
      <c r="D175" s="44"/>
      <c r="E175" s="44"/>
      <c r="F175" s="44"/>
      <c r="G175" s="272"/>
      <c r="H175" s="272"/>
      <c r="I175" s="270"/>
      <c r="J175" s="77"/>
      <c r="K175" s="77"/>
      <c r="L175" s="77"/>
      <c r="M175" s="77"/>
      <c r="N175" s="77"/>
      <c r="O175" s="440"/>
      <c r="P175" s="440"/>
      <c r="Q175" s="440"/>
      <c r="R175" s="440"/>
      <c r="S175" s="440"/>
      <c r="T175" s="440"/>
      <c r="U175" s="440"/>
      <c r="V175" s="440"/>
      <c r="W175" s="440"/>
      <c r="X175" s="77"/>
      <c r="Y175" s="77"/>
      <c r="Z175" s="202"/>
      <c r="AA175" s="181"/>
    </row>
    <row r="176" spans="1:27" s="164" customFormat="1" ht="15" customHeight="1" x14ac:dyDescent="0.25">
      <c r="A176" s="176"/>
      <c r="B176" s="200"/>
      <c r="C176" s="113" t="s">
        <v>869</v>
      </c>
      <c r="D176" s="113"/>
      <c r="E176" s="77"/>
      <c r="F176" s="77"/>
      <c r="G176" s="201"/>
      <c r="H176" s="201"/>
      <c r="I176" s="270"/>
      <c r="J176" s="77"/>
      <c r="K176" s="249"/>
      <c r="L176" s="77"/>
      <c r="M176" s="77"/>
      <c r="N176" s="77"/>
      <c r="O176" s="77"/>
      <c r="P176" s="77"/>
      <c r="Q176" s="77"/>
      <c r="R176" s="77"/>
      <c r="S176" s="47"/>
      <c r="T176" s="47"/>
      <c r="U176" s="47"/>
      <c r="V176" s="47"/>
      <c r="W176" s="47"/>
      <c r="X176" s="47"/>
      <c r="Y176" s="47" t="str">
        <f>IF(Enh="Y",IF(K176="","Incomplete","Complete"),"N/A")</f>
        <v>Incomplete</v>
      </c>
      <c r="Z176" s="202"/>
      <c r="AA176" s="181"/>
    </row>
    <row r="177" spans="1:30" s="164" customFormat="1" ht="15" customHeight="1" thickBot="1" x14ac:dyDescent="0.3">
      <c r="A177" s="176"/>
      <c r="B177" s="210"/>
      <c r="C177" s="211"/>
      <c r="D177" s="211"/>
      <c r="E177" s="212"/>
      <c r="F177" s="212"/>
      <c r="G177" s="213"/>
      <c r="H177" s="213"/>
      <c r="I177" s="274"/>
      <c r="J177" s="212"/>
      <c r="K177" s="212"/>
      <c r="L177" s="212"/>
      <c r="M177" s="212"/>
      <c r="N177" s="212"/>
      <c r="O177" s="212"/>
      <c r="P177" s="212"/>
      <c r="Q177" s="212"/>
      <c r="R177" s="212"/>
      <c r="S177" s="214"/>
      <c r="T177" s="214"/>
      <c r="U177" s="214"/>
      <c r="V177" s="214"/>
      <c r="W177" s="214"/>
      <c r="X177" s="214"/>
      <c r="Y177" s="214"/>
      <c r="Z177" s="215"/>
      <c r="AA177" s="181"/>
    </row>
    <row r="178" spans="1:30" s="164" customFormat="1" ht="15" customHeight="1" thickBot="1" x14ac:dyDescent="0.25">
      <c r="A178" s="176"/>
      <c r="B178" s="224"/>
      <c r="C178" s="72" t="s">
        <v>871</v>
      </c>
      <c r="D178" s="72"/>
      <c r="E178" s="225"/>
      <c r="F178" s="225"/>
      <c r="G178" s="226"/>
      <c r="H178" s="226"/>
      <c r="I178" s="291"/>
      <c r="J178" s="225"/>
      <c r="K178" s="225"/>
      <c r="L178" s="225"/>
      <c r="M178" s="225"/>
      <c r="N178" s="225"/>
      <c r="O178" s="225"/>
      <c r="P178" s="225"/>
      <c r="Q178" s="225"/>
      <c r="R178" s="225"/>
      <c r="S178" s="227"/>
      <c r="T178" s="227"/>
      <c r="U178" s="227"/>
      <c r="V178" s="227"/>
      <c r="W178" s="227"/>
      <c r="X178" s="227"/>
      <c r="Y178" s="227"/>
      <c r="Z178" s="228"/>
      <c r="AA178" s="181"/>
    </row>
    <row r="179" spans="1:30" s="164" customFormat="1" ht="15" customHeight="1" x14ac:dyDescent="0.25">
      <c r="A179" s="176"/>
      <c r="B179" s="195"/>
      <c r="C179" s="229" t="str">
        <f>IF(COUNTIF(W166:W172,"Error 2"),"If concession is used, customer numbers cannot equal zero","OK")</f>
        <v>OK</v>
      </c>
      <c r="D179" s="229"/>
      <c r="E179" s="197"/>
      <c r="F179" s="197"/>
      <c r="G179" s="292"/>
      <c r="H179" s="292"/>
      <c r="I179" s="267"/>
      <c r="J179" s="197"/>
      <c r="K179" s="197"/>
      <c r="L179" s="197"/>
      <c r="M179" s="197"/>
      <c r="N179" s="197"/>
      <c r="O179" s="197"/>
      <c r="P179" s="197"/>
      <c r="Q179" s="197"/>
      <c r="R179" s="197"/>
      <c r="S179" s="293"/>
      <c r="T179" s="293"/>
      <c r="U179" s="293"/>
      <c r="V179" s="293"/>
      <c r="W179" s="293"/>
      <c r="X179" s="293"/>
      <c r="Y179" s="293"/>
      <c r="Z179" s="199"/>
      <c r="AA179" s="181"/>
    </row>
    <row r="180" spans="1:30" s="164" customFormat="1" ht="15" customHeight="1" x14ac:dyDescent="0.25">
      <c r="A180" s="176"/>
      <c r="B180" s="200"/>
      <c r="C180" s="230" t="str">
        <f>IF(COUNTIF(W166:W172,"Error 1"),"If concession is not used, customer numbers cannot be greater than zero","OK")</f>
        <v>OK</v>
      </c>
      <c r="D180" s="230"/>
      <c r="E180" s="77"/>
      <c r="F180" s="77"/>
      <c r="G180" s="201"/>
      <c r="H180" s="201"/>
      <c r="I180" s="270"/>
      <c r="J180" s="77"/>
      <c r="K180" s="77"/>
      <c r="L180" s="77"/>
      <c r="M180" s="77"/>
      <c r="N180" s="77"/>
      <c r="O180" s="77"/>
      <c r="P180" s="77"/>
      <c r="Q180" s="77"/>
      <c r="R180" s="77"/>
      <c r="S180" s="465"/>
      <c r="T180" s="465"/>
      <c r="U180" s="465"/>
      <c r="V180" s="465"/>
      <c r="W180" s="47"/>
      <c r="X180" s="47"/>
      <c r="Y180" s="47"/>
      <c r="Z180" s="202"/>
      <c r="AA180" s="181"/>
    </row>
    <row r="181" spans="1:30" s="164" customFormat="1" ht="15" customHeight="1" thickBot="1" x14ac:dyDescent="0.3">
      <c r="A181" s="176"/>
      <c r="B181" s="210"/>
      <c r="C181" s="294"/>
      <c r="D181" s="294"/>
      <c r="E181" s="212"/>
      <c r="F181" s="212"/>
      <c r="G181" s="213"/>
      <c r="H181" s="213"/>
      <c r="I181" s="274"/>
      <c r="J181" s="212"/>
      <c r="K181" s="212"/>
      <c r="L181" s="212"/>
      <c r="M181" s="212"/>
      <c r="N181" s="212"/>
      <c r="O181" s="212"/>
      <c r="P181" s="212"/>
      <c r="Q181" s="212"/>
      <c r="R181" s="212"/>
      <c r="S181" s="294"/>
      <c r="T181" s="214"/>
      <c r="U181" s="214"/>
      <c r="V181" s="214"/>
      <c r="W181" s="214"/>
      <c r="X181" s="214"/>
      <c r="Y181" s="214"/>
      <c r="Z181" s="215"/>
      <c r="AA181" s="181"/>
    </row>
    <row r="182" spans="1:30" s="164" customFormat="1" ht="15" customHeight="1" thickBot="1" x14ac:dyDescent="0.3">
      <c r="A182" s="176"/>
      <c r="B182" s="177"/>
      <c r="C182" s="177"/>
      <c r="D182" s="177"/>
      <c r="E182" s="177"/>
      <c r="F182" s="177"/>
      <c r="G182" s="177"/>
      <c r="H182" s="177"/>
      <c r="I182" s="179"/>
      <c r="J182" s="177"/>
      <c r="K182" s="177"/>
      <c r="L182" s="177"/>
      <c r="M182" s="177"/>
      <c r="N182" s="177"/>
      <c r="O182" s="177"/>
      <c r="P182" s="177"/>
      <c r="Q182" s="177"/>
      <c r="R182" s="177"/>
      <c r="S182" s="177"/>
      <c r="T182" s="177"/>
      <c r="U182" s="177"/>
      <c r="V182" s="177"/>
      <c r="W182" s="177"/>
      <c r="X182" s="177"/>
      <c r="Y182" s="179"/>
      <c r="Z182" s="179"/>
      <c r="AA182" s="181"/>
    </row>
    <row r="183" spans="1:30" s="164" customFormat="1" ht="15" customHeight="1" thickBot="1" x14ac:dyDescent="0.25">
      <c r="A183" s="176"/>
      <c r="B183" s="188"/>
      <c r="C183" s="189" t="str">
        <f>IF(Enh="Y","C0-7 Enhanced customer due diligence (EDD)","This question is not required")</f>
        <v>C0-7 Enhanced customer due diligence (EDD)</v>
      </c>
      <c r="D183" s="189"/>
      <c r="E183" s="190"/>
      <c r="F183" s="190"/>
      <c r="G183" s="190"/>
      <c r="H183" s="190"/>
      <c r="I183" s="266"/>
      <c r="J183" s="190"/>
      <c r="K183" s="34"/>
      <c r="L183" s="190"/>
      <c r="M183" s="190"/>
      <c r="N183" s="190"/>
      <c r="O183" s="190"/>
      <c r="P183" s="191"/>
      <c r="Q183" s="190"/>
      <c r="R183" s="190"/>
      <c r="S183" s="190"/>
      <c r="T183" s="190"/>
      <c r="U183" s="190"/>
      <c r="V183" s="190"/>
      <c r="W183" s="190"/>
      <c r="X183" s="190"/>
      <c r="Y183" s="60" t="str">
        <f>IF(Enh="Y","The information requested in this question is in respect of new customer relationships established in the year ended "&amp;TEXT(Reporting_Period_End_Date,"DD-MMM-YYYY"),"This question is not required")</f>
        <v>The information requested in this question is in respect of new customer relationships established in the year ended 00-Jan-1900</v>
      </c>
      <c r="Z183" s="194"/>
      <c r="AA183" s="181"/>
      <c r="AC183" s="37" t="s">
        <v>973</v>
      </c>
      <c r="AD183" s="30" t="s">
        <v>974</v>
      </c>
    </row>
    <row r="184" spans="1:30" s="164" customFormat="1" ht="15" customHeight="1" x14ac:dyDescent="0.2">
      <c r="A184" s="176"/>
      <c r="B184" s="200"/>
      <c r="C184" s="44"/>
      <c r="D184" s="44"/>
      <c r="E184" s="44"/>
      <c r="F184" s="44"/>
      <c r="G184" s="272"/>
      <c r="H184" s="272"/>
      <c r="I184" s="270"/>
      <c r="J184" s="77"/>
      <c r="K184" s="77"/>
      <c r="L184" s="77"/>
      <c r="M184" s="77"/>
      <c r="N184" s="77"/>
      <c r="O184" s="77"/>
      <c r="P184" s="268"/>
      <c r="Q184" s="77"/>
      <c r="R184" s="77"/>
      <c r="S184" s="77"/>
      <c r="T184" s="77"/>
      <c r="U184" s="269"/>
      <c r="V184" s="269"/>
      <c r="W184" s="77"/>
      <c r="X184" s="77"/>
      <c r="Y184" s="77"/>
      <c r="Z184" s="202"/>
      <c r="AA184" s="181"/>
    </row>
    <row r="185" spans="1:30" s="164" customFormat="1" ht="15" customHeight="1" x14ac:dyDescent="0.25">
      <c r="A185" s="176"/>
      <c r="B185" s="200"/>
      <c r="C185" s="440" t="s">
        <v>1061</v>
      </c>
      <c r="D185" s="440"/>
      <c r="E185" s="440"/>
      <c r="F185" s="440"/>
      <c r="G185" s="440"/>
      <c r="H185" s="440"/>
      <c r="I185" s="440"/>
      <c r="J185" s="440"/>
      <c r="K185" s="440"/>
      <c r="L185" s="440"/>
      <c r="M185" s="440"/>
      <c r="N185" s="440"/>
      <c r="O185" s="440"/>
      <c r="P185" s="440"/>
      <c r="Q185" s="440"/>
      <c r="R185" s="440"/>
      <c r="S185" s="440"/>
      <c r="T185" s="440"/>
      <c r="U185" s="440"/>
      <c r="V185" s="269"/>
      <c r="W185" s="77"/>
      <c r="X185" s="77"/>
      <c r="Y185" s="77"/>
      <c r="Z185" s="202"/>
      <c r="AA185" s="181"/>
    </row>
    <row r="186" spans="1:30" s="164" customFormat="1" ht="15" customHeight="1" x14ac:dyDescent="0.25">
      <c r="A186" s="176"/>
      <c r="B186" s="200"/>
      <c r="C186" s="440"/>
      <c r="D186" s="440"/>
      <c r="E186" s="440"/>
      <c r="F186" s="440"/>
      <c r="G186" s="440"/>
      <c r="H186" s="440"/>
      <c r="I186" s="440"/>
      <c r="J186" s="440"/>
      <c r="K186" s="440"/>
      <c r="L186" s="440"/>
      <c r="M186" s="440"/>
      <c r="N186" s="440"/>
      <c r="O186" s="440"/>
      <c r="P186" s="440"/>
      <c r="Q186" s="440"/>
      <c r="R186" s="440"/>
      <c r="S186" s="440"/>
      <c r="T186" s="440"/>
      <c r="U186" s="440"/>
      <c r="V186" s="269"/>
      <c r="W186" s="77"/>
      <c r="X186" s="77"/>
      <c r="Y186" s="77"/>
      <c r="Z186" s="202"/>
      <c r="AA186" s="181"/>
    </row>
    <row r="187" spans="1:30" s="164" customFormat="1" ht="15" customHeight="1" x14ac:dyDescent="0.25">
      <c r="A187" s="176"/>
      <c r="B187" s="200"/>
      <c r="C187" s="440"/>
      <c r="D187" s="440"/>
      <c r="E187" s="440"/>
      <c r="F187" s="440"/>
      <c r="G187" s="440"/>
      <c r="H187" s="440"/>
      <c r="I187" s="440"/>
      <c r="J187" s="440"/>
      <c r="K187" s="440"/>
      <c r="L187" s="440"/>
      <c r="M187" s="440"/>
      <c r="N187" s="440"/>
      <c r="O187" s="440"/>
      <c r="P187" s="440"/>
      <c r="Q187" s="440"/>
      <c r="R187" s="440"/>
      <c r="S187" s="440"/>
      <c r="T187" s="440"/>
      <c r="U187" s="440"/>
      <c r="V187" s="269"/>
      <c r="W187" s="77"/>
      <c r="X187" s="77"/>
      <c r="Y187" s="77"/>
      <c r="Z187" s="202"/>
      <c r="AA187" s="181"/>
    </row>
    <row r="188" spans="1:30" s="164" customFormat="1" ht="15" customHeight="1" x14ac:dyDescent="0.2">
      <c r="A188" s="176"/>
      <c r="B188" s="200"/>
      <c r="C188" s="44"/>
      <c r="D188" s="44"/>
      <c r="E188" s="44"/>
      <c r="F188" s="44"/>
      <c r="G188" s="272"/>
      <c r="H188" s="272"/>
      <c r="I188" s="270"/>
      <c r="J188" s="77"/>
      <c r="K188" s="77"/>
      <c r="L188" s="77"/>
      <c r="M188" s="77"/>
      <c r="N188" s="77"/>
      <c r="O188" s="77"/>
      <c r="P188" s="268"/>
      <c r="Q188" s="77"/>
      <c r="R188" s="77"/>
      <c r="S188" s="482" t="str">
        <f>IF(OR(C225&lt;&gt;"OK",C226&lt;&gt;"OK"),"Please clear validation errors",IF(Y188="Possible error","The firm has reported high risk new business relationships which require EDD under the Code",""))</f>
        <v/>
      </c>
      <c r="T188" s="482"/>
      <c r="U188" s="482"/>
      <c r="V188" s="482"/>
      <c r="W188" s="482"/>
      <c r="X188" s="77"/>
      <c r="Y188" s="70" t="str">
        <f>IF(Enh="Y",IF(COUNTIF(Y190:Y222,"Incomplete")&gt;0,"Incomplete",IF(AND(C225="OK",C226="OK"),Y190,"Incomplete")),"N/A")</f>
        <v>Incomplete</v>
      </c>
      <c r="Z188" s="202"/>
      <c r="AA188" s="181"/>
    </row>
    <row r="189" spans="1:30" s="164" customFormat="1" ht="15" customHeight="1" x14ac:dyDescent="0.2">
      <c r="A189" s="176"/>
      <c r="B189" s="200"/>
      <c r="C189" s="44"/>
      <c r="D189" s="44"/>
      <c r="E189" s="44"/>
      <c r="F189" s="44"/>
      <c r="G189" s="272"/>
      <c r="H189" s="272"/>
      <c r="I189" s="270"/>
      <c r="J189" s="77"/>
      <c r="K189" s="77"/>
      <c r="L189" s="77"/>
      <c r="M189" s="77"/>
      <c r="N189" s="77"/>
      <c r="O189" s="77"/>
      <c r="P189" s="268"/>
      <c r="Q189" s="77"/>
      <c r="R189" s="77"/>
      <c r="S189" s="482"/>
      <c r="T189" s="482"/>
      <c r="U189" s="482"/>
      <c r="V189" s="482"/>
      <c r="W189" s="482"/>
      <c r="X189" s="77"/>
      <c r="Y189" s="77"/>
      <c r="Z189" s="202"/>
      <c r="AA189" s="181"/>
    </row>
    <row r="190" spans="1:30" s="164" customFormat="1" ht="15" customHeight="1" x14ac:dyDescent="0.2">
      <c r="A190" s="176"/>
      <c r="B190" s="200"/>
      <c r="C190" s="440" t="str">
        <f>"a) Did the firm undertake any ECDD procedures in respect of the "&amp;New&amp;" new customer relationships established in the year?  "&amp;IF(SUM(K70)&gt;0," NOTE: The firm has reported above "&amp;K70&amp;" new customer relationships assessed as a higher risk of ML/FT","")</f>
        <v xml:space="preserve">a) Did the firm undertake any ECDD procedures in respect of the  new customer relationships established in the year?  </v>
      </c>
      <c r="D190" s="440"/>
      <c r="E190" s="440"/>
      <c r="F190" s="440"/>
      <c r="G190" s="440"/>
      <c r="H190" s="440"/>
      <c r="I190" s="124" t="s">
        <v>824</v>
      </c>
      <c r="J190" s="77"/>
      <c r="K190" s="67"/>
      <c r="L190" s="77"/>
      <c r="M190" s="440" t="s">
        <v>996</v>
      </c>
      <c r="N190" s="440"/>
      <c r="O190" s="440"/>
      <c r="P190" s="440"/>
      <c r="Q190" s="440"/>
      <c r="R190" s="440"/>
      <c r="S190" s="440"/>
      <c r="T190" s="440"/>
      <c r="U190" s="249"/>
      <c r="V190" s="269"/>
      <c r="W190" s="77"/>
      <c r="X190" s="77"/>
      <c r="Y190" s="70" t="str">
        <f>IF(Enh="Y",IF(AND(K190="No",K70&gt;0),"Possible error",IF(K190="","Incomplete","Complete")),"N/A")</f>
        <v>Incomplete</v>
      </c>
      <c r="Z190" s="202"/>
      <c r="AA190" s="181"/>
    </row>
    <row r="191" spans="1:30" s="164" customFormat="1" ht="15" customHeight="1" x14ac:dyDescent="0.25">
      <c r="A191" s="176"/>
      <c r="B191" s="200"/>
      <c r="C191" s="440"/>
      <c r="D191" s="440"/>
      <c r="E191" s="440"/>
      <c r="F191" s="440"/>
      <c r="G191" s="440"/>
      <c r="H191" s="440"/>
      <c r="I191" s="270"/>
      <c r="J191" s="77"/>
      <c r="K191" s="77"/>
      <c r="L191" s="77"/>
      <c r="M191" s="440"/>
      <c r="N191" s="440"/>
      <c r="O191" s="440"/>
      <c r="P191" s="440"/>
      <c r="Q191" s="440"/>
      <c r="R191" s="440"/>
      <c r="S191" s="440"/>
      <c r="T191" s="440"/>
      <c r="U191" s="269"/>
      <c r="V191" s="269"/>
      <c r="W191" s="77"/>
      <c r="X191" s="77"/>
      <c r="Y191" s="77"/>
      <c r="Z191" s="202"/>
      <c r="AA191" s="181"/>
    </row>
    <row r="192" spans="1:30" s="164" customFormat="1" ht="15" customHeight="1" x14ac:dyDescent="0.25">
      <c r="A192" s="176"/>
      <c r="B192" s="200"/>
      <c r="C192" s="440"/>
      <c r="D192" s="440"/>
      <c r="E192" s="440"/>
      <c r="F192" s="440"/>
      <c r="G192" s="440"/>
      <c r="H192" s="440"/>
      <c r="I192" s="270"/>
      <c r="J192" s="77"/>
      <c r="K192" s="77"/>
      <c r="L192" s="77"/>
      <c r="M192" s="272"/>
      <c r="N192" s="272"/>
      <c r="O192" s="272"/>
      <c r="P192" s="272"/>
      <c r="Q192" s="272"/>
      <c r="R192" s="272"/>
      <c r="S192" s="272"/>
      <c r="T192" s="272"/>
      <c r="U192" s="269"/>
      <c r="V192" s="269"/>
      <c r="W192" s="77"/>
      <c r="X192" s="77"/>
      <c r="Y192" s="77"/>
      <c r="Z192" s="202"/>
      <c r="AA192" s="181"/>
    </row>
    <row r="193" spans="1:27" s="164" customFormat="1" ht="15" customHeight="1" x14ac:dyDescent="0.25">
      <c r="A193" s="176"/>
      <c r="B193" s="200"/>
      <c r="C193" s="440"/>
      <c r="D193" s="440"/>
      <c r="E193" s="440"/>
      <c r="F193" s="440"/>
      <c r="G193" s="440"/>
      <c r="H193" s="440"/>
      <c r="I193" s="270"/>
      <c r="J193" s="77"/>
      <c r="K193" s="77"/>
      <c r="L193" s="77"/>
      <c r="M193" s="272"/>
      <c r="N193" s="272"/>
      <c r="O193" s="272"/>
      <c r="P193" s="272"/>
      <c r="Q193" s="272"/>
      <c r="R193" s="272"/>
      <c r="S193" s="272"/>
      <c r="T193" s="272"/>
      <c r="U193" s="269"/>
      <c r="V193" s="269"/>
      <c r="W193" s="77"/>
      <c r="X193" s="77"/>
      <c r="Y193" s="77"/>
      <c r="Z193" s="202"/>
      <c r="AA193" s="181"/>
    </row>
    <row r="194" spans="1:27" s="164" customFormat="1" ht="15" customHeight="1" x14ac:dyDescent="0.2">
      <c r="A194" s="176"/>
      <c r="B194" s="200"/>
      <c r="C194" s="44"/>
      <c r="D194" s="44"/>
      <c r="E194" s="44"/>
      <c r="F194" s="44"/>
      <c r="G194" s="272"/>
      <c r="H194" s="272"/>
      <c r="I194" s="270"/>
      <c r="J194" s="77"/>
      <c r="K194" s="77"/>
      <c r="L194" s="77"/>
      <c r="M194" s="77"/>
      <c r="N194" s="77"/>
      <c r="O194" s="77"/>
      <c r="P194" s="268"/>
      <c r="Q194" s="77"/>
      <c r="R194" s="77"/>
      <c r="S194" s="77"/>
      <c r="T194" s="77"/>
      <c r="U194" s="269"/>
      <c r="V194" s="269"/>
      <c r="W194" s="77"/>
      <c r="X194" s="77"/>
      <c r="Y194" s="77"/>
      <c r="Z194" s="202"/>
      <c r="AA194" s="181"/>
    </row>
    <row r="195" spans="1:27" s="164" customFormat="1" ht="15" customHeight="1" x14ac:dyDescent="0.25">
      <c r="A195" s="176"/>
      <c r="B195" s="200"/>
      <c r="C195" s="440" t="s">
        <v>1062</v>
      </c>
      <c r="D195" s="440"/>
      <c r="E195" s="440"/>
      <c r="F195" s="440"/>
      <c r="G195" s="440"/>
      <c r="H195" s="440"/>
      <c r="I195" s="124" t="s">
        <v>824</v>
      </c>
      <c r="J195" s="296" t="s">
        <v>845</v>
      </c>
      <c r="K195" s="470" t="s">
        <v>1063</v>
      </c>
      <c r="L195" s="77"/>
      <c r="M195" s="77"/>
      <c r="N195" s="77"/>
      <c r="O195" s="77"/>
      <c r="P195" s="268"/>
      <c r="Q195" s="77"/>
      <c r="R195" s="77"/>
      <c r="S195" s="77"/>
      <c r="T195" s="77"/>
      <c r="U195" s="269"/>
      <c r="V195" s="269"/>
      <c r="W195" s="77"/>
      <c r="X195" s="77"/>
      <c r="Y195" s="47"/>
      <c r="Z195" s="202"/>
      <c r="AA195" s="181"/>
    </row>
    <row r="196" spans="1:27" s="164" customFormat="1" ht="15" customHeight="1" x14ac:dyDescent="0.25">
      <c r="A196" s="176"/>
      <c r="B196" s="200"/>
      <c r="C196" s="440"/>
      <c r="D196" s="440"/>
      <c r="E196" s="440"/>
      <c r="F196" s="440"/>
      <c r="G196" s="440"/>
      <c r="H196" s="440"/>
      <c r="I196" s="270"/>
      <c r="J196" s="77"/>
      <c r="K196" s="471"/>
      <c r="L196" s="77"/>
      <c r="M196" s="77"/>
      <c r="N196" s="77"/>
      <c r="O196" s="77"/>
      <c r="P196" s="268"/>
      <c r="Q196" s="77"/>
      <c r="R196" s="77"/>
      <c r="S196" s="77"/>
      <c r="T196" s="77"/>
      <c r="U196" s="269"/>
      <c r="V196" s="269"/>
      <c r="W196" s="77"/>
      <c r="X196" s="77"/>
      <c r="Y196" s="77"/>
      <c r="Z196" s="202"/>
      <c r="AA196" s="181"/>
    </row>
    <row r="197" spans="1:27" s="164" customFormat="1" ht="15" customHeight="1" x14ac:dyDescent="0.25">
      <c r="A197" s="176"/>
      <c r="B197" s="200"/>
      <c r="C197" s="440"/>
      <c r="D197" s="440"/>
      <c r="E197" s="440"/>
      <c r="F197" s="440"/>
      <c r="G197" s="440"/>
      <c r="H197" s="440"/>
      <c r="I197" s="270"/>
      <c r="J197" s="77"/>
      <c r="K197" s="77"/>
      <c r="L197" s="77"/>
      <c r="M197" s="77"/>
      <c r="N197" s="77"/>
      <c r="O197" s="77"/>
      <c r="P197" s="268"/>
      <c r="Q197" s="77"/>
      <c r="R197" s="77"/>
      <c r="S197" s="77"/>
      <c r="T197" s="77"/>
      <c r="U197" s="269"/>
      <c r="V197" s="269"/>
      <c r="W197" s="77"/>
      <c r="X197" s="77"/>
      <c r="Y197" s="77"/>
      <c r="Z197" s="202"/>
      <c r="AA197" s="181"/>
    </row>
    <row r="198" spans="1:27" s="164" customFormat="1" ht="15" customHeight="1" x14ac:dyDescent="0.2">
      <c r="A198" s="176"/>
      <c r="B198" s="200"/>
      <c r="C198" s="275"/>
      <c r="D198" s="440" t="s">
        <v>904</v>
      </c>
      <c r="E198" s="440"/>
      <c r="F198" s="440"/>
      <c r="G198" s="440"/>
      <c r="H198" s="440"/>
      <c r="I198" s="270"/>
      <c r="J198" s="296" t="s">
        <v>845</v>
      </c>
      <c r="K198" s="67"/>
      <c r="L198" s="77"/>
      <c r="M198" s="77"/>
      <c r="N198" s="77"/>
      <c r="O198" s="77"/>
      <c r="P198" s="268"/>
      <c r="Q198" s="77"/>
      <c r="R198" s="77"/>
      <c r="S198" s="77"/>
      <c r="T198" s="77"/>
      <c r="U198" s="269"/>
      <c r="V198" s="269"/>
      <c r="W198" s="77"/>
      <c r="X198" s="77"/>
      <c r="Y198" s="47" t="str">
        <f>IF(K190="Yes",IF(K198="","Incomplete","Complete"),"")</f>
        <v/>
      </c>
      <c r="Z198" s="202"/>
      <c r="AA198" s="181"/>
    </row>
    <row r="199" spans="1:27" s="164" customFormat="1" ht="15" customHeight="1" x14ac:dyDescent="0.2">
      <c r="A199" s="176"/>
      <c r="B199" s="200"/>
      <c r="C199" s="44"/>
      <c r="D199" s="440"/>
      <c r="E199" s="440"/>
      <c r="F199" s="440"/>
      <c r="G199" s="440"/>
      <c r="H199" s="440"/>
      <c r="I199" s="270"/>
      <c r="J199" s="77"/>
      <c r="K199" s="77"/>
      <c r="L199" s="77"/>
      <c r="M199" s="77"/>
      <c r="N199" s="77"/>
      <c r="O199" s="77"/>
      <c r="P199" s="268"/>
      <c r="Q199" s="77"/>
      <c r="R199" s="77"/>
      <c r="S199" s="77"/>
      <c r="T199" s="77"/>
      <c r="U199" s="269"/>
      <c r="V199" s="269"/>
      <c r="W199" s="77"/>
      <c r="X199" s="77"/>
      <c r="Y199" s="77"/>
      <c r="Z199" s="202"/>
      <c r="AA199" s="181"/>
    </row>
    <row r="200" spans="1:27" s="164" customFormat="1" ht="15" customHeight="1" x14ac:dyDescent="0.2">
      <c r="A200" s="176"/>
      <c r="B200" s="200"/>
      <c r="C200" s="275"/>
      <c r="D200" s="440" t="s">
        <v>906</v>
      </c>
      <c r="E200" s="440"/>
      <c r="F200" s="440"/>
      <c r="G200" s="440"/>
      <c r="H200" s="440"/>
      <c r="I200" s="270"/>
      <c r="J200" s="77"/>
      <c r="K200" s="67"/>
      <c r="L200" s="77"/>
      <c r="M200" s="77"/>
      <c r="N200" s="77"/>
      <c r="O200" s="77"/>
      <c r="P200" s="268"/>
      <c r="Q200" s="77"/>
      <c r="R200" s="77"/>
      <c r="S200" s="77"/>
      <c r="T200" s="77"/>
      <c r="U200" s="269"/>
      <c r="V200" s="269"/>
      <c r="W200" s="77"/>
      <c r="X200" s="77"/>
      <c r="Y200" s="47" t="str">
        <f>IF($K190="Yes",IF(K200="","Incomplete","Complete"),"")</f>
        <v/>
      </c>
      <c r="Z200" s="202"/>
      <c r="AA200" s="181"/>
    </row>
    <row r="201" spans="1:27" s="164" customFormat="1" ht="15" customHeight="1" x14ac:dyDescent="0.25">
      <c r="A201" s="176"/>
      <c r="B201" s="200"/>
      <c r="C201" s="272"/>
      <c r="D201" s="440"/>
      <c r="E201" s="440"/>
      <c r="F201" s="440"/>
      <c r="G201" s="440"/>
      <c r="H201" s="440"/>
      <c r="I201" s="270"/>
      <c r="J201" s="77"/>
      <c r="K201" s="77"/>
      <c r="L201" s="77"/>
      <c r="M201" s="77"/>
      <c r="N201" s="77"/>
      <c r="O201" s="77"/>
      <c r="P201" s="268"/>
      <c r="Q201" s="77"/>
      <c r="R201" s="77"/>
      <c r="S201" s="77"/>
      <c r="T201" s="77"/>
      <c r="U201" s="269"/>
      <c r="V201" s="269"/>
      <c r="W201" s="77"/>
      <c r="X201" s="77"/>
      <c r="Y201" s="77"/>
      <c r="Z201" s="202"/>
      <c r="AA201" s="181"/>
    </row>
    <row r="202" spans="1:27" s="164" customFormat="1" ht="15" customHeight="1" x14ac:dyDescent="0.2">
      <c r="A202" s="176"/>
      <c r="B202" s="200"/>
      <c r="C202" s="44"/>
      <c r="D202" s="44" t="s">
        <v>905</v>
      </c>
      <c r="E202" s="44"/>
      <c r="F202" s="44"/>
      <c r="G202" s="272"/>
      <c r="H202" s="272"/>
      <c r="I202" s="270"/>
      <c r="J202" s="77"/>
      <c r="K202" s="67"/>
      <c r="L202" s="77"/>
      <c r="M202" s="77"/>
      <c r="N202" s="77"/>
      <c r="O202" s="77"/>
      <c r="P202" s="268"/>
      <c r="Q202" s="77"/>
      <c r="R202" s="77"/>
      <c r="S202" s="77"/>
      <c r="T202" s="77"/>
      <c r="U202" s="269"/>
      <c r="V202" s="269"/>
      <c r="W202" s="77"/>
      <c r="X202" s="77"/>
      <c r="Y202" s="47" t="str">
        <f>IF($K190="Yes",IF(K202="","Incomplete","Complete"),"")</f>
        <v/>
      </c>
      <c r="Z202" s="202"/>
      <c r="AA202" s="181"/>
    </row>
    <row r="203" spans="1:27" s="164" customFormat="1" ht="15" customHeight="1" x14ac:dyDescent="0.2">
      <c r="A203" s="176"/>
      <c r="B203" s="200"/>
      <c r="C203" s="44"/>
      <c r="D203" s="44"/>
      <c r="E203" s="44"/>
      <c r="F203" s="44"/>
      <c r="G203" s="272"/>
      <c r="H203" s="272"/>
      <c r="I203" s="270"/>
      <c r="J203" s="77"/>
      <c r="K203" s="77"/>
      <c r="L203" s="77"/>
      <c r="M203" s="77"/>
      <c r="N203" s="77"/>
      <c r="O203" s="77"/>
      <c r="P203" s="268"/>
      <c r="Q203" s="77"/>
      <c r="R203" s="77"/>
      <c r="S203" s="77"/>
      <c r="T203" s="77"/>
      <c r="U203" s="269"/>
      <c r="V203" s="269"/>
      <c r="W203" s="77"/>
      <c r="X203" s="77"/>
      <c r="Y203" s="77"/>
      <c r="Z203" s="202"/>
      <c r="AA203" s="181"/>
    </row>
    <row r="204" spans="1:27" s="164" customFormat="1" ht="15" customHeight="1" x14ac:dyDescent="0.2">
      <c r="A204" s="176"/>
      <c r="B204" s="200"/>
      <c r="C204" s="275"/>
      <c r="D204" s="440" t="s">
        <v>908</v>
      </c>
      <c r="E204" s="440"/>
      <c r="F204" s="440"/>
      <c r="G204" s="440"/>
      <c r="H204" s="275"/>
      <c r="I204" s="270"/>
      <c r="J204" s="77"/>
      <c r="K204" s="67"/>
      <c r="L204" s="77"/>
      <c r="M204" s="77"/>
      <c r="N204" s="77"/>
      <c r="O204" s="77"/>
      <c r="P204" s="268"/>
      <c r="Q204" s="77"/>
      <c r="R204" s="77"/>
      <c r="S204" s="77"/>
      <c r="T204" s="77"/>
      <c r="U204" s="269"/>
      <c r="V204" s="269"/>
      <c r="W204" s="77"/>
      <c r="X204" s="77"/>
      <c r="Y204" s="47" t="str">
        <f>IF($K190="Yes",IF(K204="","Incomplete","Complete"),"")</f>
        <v/>
      </c>
      <c r="Z204" s="202"/>
      <c r="AA204" s="181"/>
    </row>
    <row r="205" spans="1:27" s="164" customFormat="1" ht="15" customHeight="1" x14ac:dyDescent="0.25">
      <c r="A205" s="176"/>
      <c r="B205" s="200"/>
      <c r="C205" s="275"/>
      <c r="D205" s="440"/>
      <c r="E205" s="440"/>
      <c r="F205" s="440"/>
      <c r="G205" s="440"/>
      <c r="H205" s="275"/>
      <c r="I205" s="270"/>
      <c r="J205" s="77"/>
      <c r="K205" s="77"/>
      <c r="L205" s="77"/>
      <c r="M205" s="77"/>
      <c r="N205" s="77"/>
      <c r="O205" s="77"/>
      <c r="P205" s="268"/>
      <c r="Q205" s="77"/>
      <c r="R205" s="77"/>
      <c r="S205" s="77"/>
      <c r="T205" s="77"/>
      <c r="U205" s="269"/>
      <c r="V205" s="269"/>
      <c r="W205" s="77"/>
      <c r="X205" s="77"/>
      <c r="Y205" s="77"/>
      <c r="Z205" s="202"/>
      <c r="AA205" s="181"/>
    </row>
    <row r="206" spans="1:27" s="164" customFormat="1" ht="15.75" customHeight="1" x14ac:dyDescent="0.25">
      <c r="A206" s="176"/>
      <c r="B206" s="200"/>
      <c r="C206" s="275"/>
      <c r="D206" s="440"/>
      <c r="E206" s="440"/>
      <c r="F206" s="440"/>
      <c r="G206" s="440"/>
      <c r="H206" s="275"/>
      <c r="I206" s="270"/>
      <c r="J206" s="77"/>
      <c r="K206" s="77"/>
      <c r="L206" s="77"/>
      <c r="M206" s="77"/>
      <c r="N206" s="77"/>
      <c r="O206" s="77"/>
      <c r="P206" s="268"/>
      <c r="Q206" s="77"/>
      <c r="R206" s="77"/>
      <c r="S206" s="77"/>
      <c r="T206" s="77"/>
      <c r="U206" s="269"/>
      <c r="V206" s="269"/>
      <c r="W206" s="77"/>
      <c r="X206" s="77"/>
      <c r="Y206" s="77"/>
      <c r="Z206" s="202"/>
      <c r="AA206" s="181"/>
    </row>
    <row r="207" spans="1:27" s="164" customFormat="1" ht="15" customHeight="1" x14ac:dyDescent="0.2">
      <c r="A207" s="176"/>
      <c r="B207" s="200"/>
      <c r="C207" s="44"/>
      <c r="D207" s="44" t="s">
        <v>909</v>
      </c>
      <c r="E207" s="44"/>
      <c r="F207" s="44"/>
      <c r="G207" s="272"/>
      <c r="H207" s="272"/>
      <c r="I207" s="270"/>
      <c r="J207" s="77"/>
      <c r="K207" s="67"/>
      <c r="L207" s="77"/>
      <c r="M207" s="77"/>
      <c r="N207" s="77"/>
      <c r="O207" s="77"/>
      <c r="P207" s="268"/>
      <c r="Q207" s="77"/>
      <c r="R207" s="77"/>
      <c r="S207" s="77"/>
      <c r="T207" s="77"/>
      <c r="U207" s="269"/>
      <c r="V207" s="269"/>
      <c r="W207" s="77"/>
      <c r="X207" s="77"/>
      <c r="Y207" s="47" t="str">
        <f>IF($K190="Yes",IF(K207="","Incomplete","Complete"),"")</f>
        <v/>
      </c>
      <c r="Z207" s="202"/>
      <c r="AA207" s="181"/>
    </row>
    <row r="208" spans="1:27" s="164" customFormat="1" ht="15" customHeight="1" x14ac:dyDescent="0.2">
      <c r="A208" s="176"/>
      <c r="B208" s="200"/>
      <c r="C208" s="44"/>
      <c r="D208" s="44"/>
      <c r="E208" s="44"/>
      <c r="F208" s="44"/>
      <c r="G208" s="272"/>
      <c r="H208" s="272"/>
      <c r="I208" s="270"/>
      <c r="J208" s="77"/>
      <c r="K208" s="77"/>
      <c r="L208" s="77"/>
      <c r="M208" s="77"/>
      <c r="N208" s="77"/>
      <c r="O208" s="77"/>
      <c r="P208" s="268"/>
      <c r="Q208" s="77"/>
      <c r="R208" s="77"/>
      <c r="S208" s="77"/>
      <c r="T208" s="77"/>
      <c r="U208" s="269"/>
      <c r="V208" s="269"/>
      <c r="W208" s="77"/>
      <c r="X208" s="77"/>
      <c r="Y208" s="77"/>
      <c r="Z208" s="202"/>
      <c r="AA208" s="181"/>
    </row>
    <row r="209" spans="1:27" s="164" customFormat="1" ht="15" customHeight="1" x14ac:dyDescent="0.2">
      <c r="A209" s="176"/>
      <c r="B209" s="200"/>
      <c r="C209" s="44"/>
      <c r="D209" s="44" t="s">
        <v>910</v>
      </c>
      <c r="E209" s="44"/>
      <c r="F209" s="44"/>
      <c r="G209" s="272"/>
      <c r="H209" s="272"/>
      <c r="I209" s="270"/>
      <c r="J209" s="77"/>
      <c r="K209" s="67"/>
      <c r="L209" s="77"/>
      <c r="M209" s="77"/>
      <c r="N209" s="77"/>
      <c r="O209" s="77"/>
      <c r="P209" s="268"/>
      <c r="Q209" s="77"/>
      <c r="R209" s="77"/>
      <c r="S209" s="77"/>
      <c r="T209" s="77"/>
      <c r="U209" s="269"/>
      <c r="V209" s="269"/>
      <c r="W209" s="77"/>
      <c r="X209" s="77"/>
      <c r="Y209" s="47" t="str">
        <f>IF($K190="Yes",IF(K209="","Incomplete","Complete"),"")</f>
        <v/>
      </c>
      <c r="Z209" s="202"/>
      <c r="AA209" s="181"/>
    </row>
    <row r="210" spans="1:27" s="164" customFormat="1" ht="15" customHeight="1" x14ac:dyDescent="0.2">
      <c r="A210" s="176"/>
      <c r="B210" s="200"/>
      <c r="C210" s="44"/>
      <c r="D210" s="44"/>
      <c r="E210" s="44"/>
      <c r="F210" s="44"/>
      <c r="G210" s="272"/>
      <c r="H210" s="272"/>
      <c r="I210" s="270"/>
      <c r="J210" s="77"/>
      <c r="K210" s="77"/>
      <c r="L210" s="77"/>
      <c r="M210" s="77"/>
      <c r="N210" s="77"/>
      <c r="O210" s="77"/>
      <c r="P210" s="268"/>
      <c r="Q210" s="77"/>
      <c r="R210" s="77"/>
      <c r="S210" s="77"/>
      <c r="T210" s="77"/>
      <c r="U210" s="269"/>
      <c r="V210" s="269"/>
      <c r="W210" s="77"/>
      <c r="X210" s="77"/>
      <c r="Y210" s="77"/>
      <c r="Z210" s="202"/>
      <c r="AA210" s="181"/>
    </row>
    <row r="211" spans="1:27" s="164" customFormat="1" ht="15" customHeight="1" x14ac:dyDescent="0.2">
      <c r="A211" s="176"/>
      <c r="B211" s="200"/>
      <c r="C211" s="275"/>
      <c r="D211" s="440" t="s">
        <v>911</v>
      </c>
      <c r="E211" s="440"/>
      <c r="F211" s="440"/>
      <c r="G211" s="440"/>
      <c r="H211" s="440"/>
      <c r="I211" s="270"/>
      <c r="J211" s="270"/>
      <c r="K211" s="67"/>
      <c r="L211" s="270"/>
      <c r="M211" s="270"/>
      <c r="N211" s="270"/>
      <c r="O211" s="77"/>
      <c r="P211" s="268"/>
      <c r="Q211" s="77"/>
      <c r="R211" s="77"/>
      <c r="S211" s="77"/>
      <c r="T211" s="77"/>
      <c r="U211" s="269"/>
      <c r="V211" s="269"/>
      <c r="W211" s="77"/>
      <c r="X211" s="77"/>
      <c r="Y211" s="47" t="str">
        <f>IF($K190="Yes",IF(K211="","Incomplete","Complete"),"")</f>
        <v/>
      </c>
      <c r="Z211" s="202"/>
      <c r="AA211" s="181"/>
    </row>
    <row r="212" spans="1:27" s="164" customFormat="1" ht="15" customHeight="1" x14ac:dyDescent="0.25">
      <c r="A212" s="176"/>
      <c r="B212" s="200"/>
      <c r="C212" s="275"/>
      <c r="D212" s="440"/>
      <c r="E212" s="440"/>
      <c r="F212" s="440"/>
      <c r="G212" s="440"/>
      <c r="H212" s="440"/>
      <c r="I212" s="270"/>
      <c r="J212" s="77"/>
      <c r="K212" s="77"/>
      <c r="L212" s="77"/>
      <c r="M212" s="77"/>
      <c r="N212" s="77"/>
      <c r="O212" s="77"/>
      <c r="P212" s="268"/>
      <c r="Q212" s="77"/>
      <c r="R212" s="77"/>
      <c r="S212" s="77"/>
      <c r="T212" s="77"/>
      <c r="U212" s="269"/>
      <c r="V212" s="269"/>
      <c r="W212" s="77"/>
      <c r="X212" s="77"/>
      <c r="Y212" s="77"/>
      <c r="Z212" s="202"/>
      <c r="AA212" s="181"/>
    </row>
    <row r="213" spans="1:27" s="164" customFormat="1" ht="2.25" customHeight="1" x14ac:dyDescent="0.2">
      <c r="A213" s="176"/>
      <c r="B213" s="200"/>
      <c r="C213" s="44"/>
      <c r="D213" s="44"/>
      <c r="E213" s="44"/>
      <c r="F213" s="44"/>
      <c r="G213" s="272"/>
      <c r="H213" s="272"/>
      <c r="I213" s="270"/>
      <c r="J213" s="77"/>
      <c r="K213" s="77"/>
      <c r="L213" s="77"/>
      <c r="M213" s="77"/>
      <c r="N213" s="77"/>
      <c r="O213" s="77"/>
      <c r="P213" s="268"/>
      <c r="Q213" s="77"/>
      <c r="R213" s="77"/>
      <c r="S213" s="77"/>
      <c r="T213" s="77"/>
      <c r="U213" s="269"/>
      <c r="V213" s="269"/>
      <c r="W213" s="77"/>
      <c r="X213" s="77"/>
      <c r="Y213" s="77"/>
      <c r="Z213" s="202"/>
      <c r="AA213" s="181"/>
    </row>
    <row r="214" spans="1:27" s="164" customFormat="1" ht="15" customHeight="1" x14ac:dyDescent="0.2">
      <c r="A214" s="176"/>
      <c r="B214" s="200"/>
      <c r="C214" s="275"/>
      <c r="D214" s="440" t="s">
        <v>914</v>
      </c>
      <c r="E214" s="440"/>
      <c r="F214" s="440"/>
      <c r="G214" s="440"/>
      <c r="H214" s="275"/>
      <c r="I214" s="270"/>
      <c r="J214" s="77"/>
      <c r="K214" s="67"/>
      <c r="L214" s="77"/>
      <c r="M214" s="77"/>
      <c r="N214" s="77"/>
      <c r="O214" s="77"/>
      <c r="P214" s="268"/>
      <c r="Q214" s="77"/>
      <c r="R214" s="77"/>
      <c r="S214" s="77"/>
      <c r="T214" s="77"/>
      <c r="U214" s="269"/>
      <c r="V214" s="269"/>
      <c r="W214" s="77"/>
      <c r="X214" s="77"/>
      <c r="Y214" s="47" t="str">
        <f>IF($K190="Yes",IF(K214="","Incomplete","Complete"),"")</f>
        <v/>
      </c>
      <c r="Z214" s="202"/>
      <c r="AA214" s="181"/>
    </row>
    <row r="215" spans="1:27" s="164" customFormat="1" ht="15" customHeight="1" x14ac:dyDescent="0.25">
      <c r="A215" s="176"/>
      <c r="B215" s="200"/>
      <c r="C215" s="275"/>
      <c r="D215" s="440"/>
      <c r="E215" s="440"/>
      <c r="F215" s="440"/>
      <c r="G215" s="440"/>
      <c r="H215" s="275"/>
      <c r="I215" s="270"/>
      <c r="J215" s="77"/>
      <c r="K215" s="77"/>
      <c r="L215" s="77"/>
      <c r="M215" s="77"/>
      <c r="N215" s="77"/>
      <c r="O215" s="77"/>
      <c r="P215" s="268"/>
      <c r="Q215" s="77"/>
      <c r="R215" s="77"/>
      <c r="S215" s="77"/>
      <c r="T215" s="77"/>
      <c r="U215" s="269"/>
      <c r="V215" s="269"/>
      <c r="W215" s="77"/>
      <c r="X215" s="77"/>
      <c r="Y215" s="77"/>
      <c r="Z215" s="202"/>
      <c r="AA215" s="181"/>
    </row>
    <row r="216" spans="1:27" s="164" customFormat="1" ht="19.5" customHeight="1" x14ac:dyDescent="0.25">
      <c r="A216" s="176"/>
      <c r="B216" s="200"/>
      <c r="C216" s="275"/>
      <c r="D216" s="440"/>
      <c r="E216" s="440"/>
      <c r="F216" s="440"/>
      <c r="G216" s="440"/>
      <c r="H216" s="275"/>
      <c r="I216" s="270"/>
      <c r="J216" s="77"/>
      <c r="K216" s="77"/>
      <c r="L216" s="77"/>
      <c r="M216" s="77"/>
      <c r="N216" s="77"/>
      <c r="O216" s="77"/>
      <c r="P216" s="268"/>
      <c r="Q216" s="77"/>
      <c r="R216" s="77"/>
      <c r="S216" s="77"/>
      <c r="T216" s="77"/>
      <c r="U216" s="269"/>
      <c r="V216" s="269"/>
      <c r="W216" s="77"/>
      <c r="X216" s="77"/>
      <c r="Y216" s="77"/>
      <c r="Z216" s="202"/>
      <c r="AA216" s="181"/>
    </row>
    <row r="217" spans="1:27" s="164" customFormat="1" ht="15" customHeight="1" x14ac:dyDescent="0.2">
      <c r="A217" s="176"/>
      <c r="B217" s="200"/>
      <c r="C217" s="44"/>
      <c r="D217" s="44" t="s">
        <v>913</v>
      </c>
      <c r="E217" s="44"/>
      <c r="F217" s="44"/>
      <c r="G217" s="272"/>
      <c r="H217" s="272"/>
      <c r="I217" s="270"/>
      <c r="J217" s="77"/>
      <c r="K217" s="67"/>
      <c r="L217" s="77"/>
      <c r="M217" s="77" t="s">
        <v>912</v>
      </c>
      <c r="N217" s="77"/>
      <c r="O217" s="449"/>
      <c r="P217" s="450"/>
      <c r="Q217" s="450"/>
      <c r="R217" s="450"/>
      <c r="S217" s="450"/>
      <c r="T217" s="450"/>
      <c r="U217" s="450"/>
      <c r="V217" s="450"/>
      <c r="W217" s="451"/>
      <c r="X217" s="77"/>
      <c r="Y217" s="47" t="str">
        <f>IF(K190="Yes",IF(OR(K217="",AND(K217="Yes",O217="")),"Incomplete","Complete"),"")</f>
        <v/>
      </c>
      <c r="Z217" s="202"/>
      <c r="AA217" s="181"/>
    </row>
    <row r="218" spans="1:27" s="164" customFormat="1" ht="15" customHeight="1" x14ac:dyDescent="0.2">
      <c r="A218" s="176"/>
      <c r="B218" s="200"/>
      <c r="C218" s="44"/>
      <c r="D218" s="44"/>
      <c r="E218" s="44"/>
      <c r="F218" s="44"/>
      <c r="G218" s="272"/>
      <c r="H218" s="272"/>
      <c r="I218" s="270"/>
      <c r="J218" s="77"/>
      <c r="K218" s="77"/>
      <c r="L218" s="77"/>
      <c r="M218" s="77"/>
      <c r="N218" s="77"/>
      <c r="O218" s="452"/>
      <c r="P218" s="453"/>
      <c r="Q218" s="453"/>
      <c r="R218" s="453"/>
      <c r="S218" s="453"/>
      <c r="T218" s="453"/>
      <c r="U218" s="453"/>
      <c r="V218" s="453"/>
      <c r="W218" s="454"/>
      <c r="X218" s="77"/>
      <c r="Y218" s="77"/>
      <c r="Z218" s="202"/>
      <c r="AA218" s="181"/>
    </row>
    <row r="219" spans="1:27" s="164" customFormat="1" ht="15" customHeight="1" x14ac:dyDescent="0.2">
      <c r="A219" s="176"/>
      <c r="B219" s="200"/>
      <c r="C219" s="44"/>
      <c r="D219" s="44"/>
      <c r="E219" s="44"/>
      <c r="F219" s="44"/>
      <c r="G219" s="272"/>
      <c r="H219" s="272"/>
      <c r="I219" s="270"/>
      <c r="J219" s="77"/>
      <c r="K219" s="77"/>
      <c r="L219" s="77"/>
      <c r="M219" s="77"/>
      <c r="N219" s="77"/>
      <c r="O219" s="452"/>
      <c r="P219" s="453"/>
      <c r="Q219" s="453"/>
      <c r="R219" s="453"/>
      <c r="S219" s="453"/>
      <c r="T219" s="453"/>
      <c r="U219" s="453"/>
      <c r="V219" s="453"/>
      <c r="W219" s="454"/>
      <c r="X219" s="77"/>
      <c r="Y219" s="77"/>
      <c r="Z219" s="202"/>
      <c r="AA219" s="181"/>
    </row>
    <row r="220" spans="1:27" s="164" customFormat="1" ht="15" customHeight="1" x14ac:dyDescent="0.2">
      <c r="A220" s="176"/>
      <c r="B220" s="200"/>
      <c r="C220" s="44"/>
      <c r="D220" s="44"/>
      <c r="E220" s="44"/>
      <c r="F220" s="44"/>
      <c r="G220" s="272"/>
      <c r="H220" s="272"/>
      <c r="I220" s="270"/>
      <c r="J220" s="77"/>
      <c r="K220" s="77"/>
      <c r="L220" s="77"/>
      <c r="M220" s="77"/>
      <c r="N220" s="77"/>
      <c r="O220" s="455"/>
      <c r="P220" s="456"/>
      <c r="Q220" s="456"/>
      <c r="R220" s="456"/>
      <c r="S220" s="456"/>
      <c r="T220" s="456"/>
      <c r="U220" s="456"/>
      <c r="V220" s="456"/>
      <c r="W220" s="457"/>
      <c r="X220" s="77"/>
      <c r="Y220" s="77"/>
      <c r="Z220" s="202"/>
      <c r="AA220" s="181"/>
    </row>
    <row r="221" spans="1:27" s="164" customFormat="1" ht="15" customHeight="1" x14ac:dyDescent="0.2">
      <c r="A221" s="176"/>
      <c r="B221" s="200"/>
      <c r="C221" s="44"/>
      <c r="D221" s="44"/>
      <c r="E221" s="44"/>
      <c r="F221" s="44"/>
      <c r="G221" s="272"/>
      <c r="H221" s="272"/>
      <c r="I221" s="270"/>
      <c r="J221" s="77"/>
      <c r="K221" s="77"/>
      <c r="L221" s="77"/>
      <c r="M221" s="77"/>
      <c r="N221" s="77"/>
      <c r="O221" s="77"/>
      <c r="P221" s="77"/>
      <c r="Q221" s="77"/>
      <c r="R221" s="77"/>
      <c r="S221" s="77"/>
      <c r="T221" s="77"/>
      <c r="U221" s="77"/>
      <c r="V221" s="77"/>
      <c r="W221" s="77"/>
      <c r="X221" s="77"/>
      <c r="Y221" s="77"/>
      <c r="Z221" s="202"/>
      <c r="AA221" s="181"/>
    </row>
    <row r="222" spans="1:27" s="164" customFormat="1" ht="15" customHeight="1" x14ac:dyDescent="0.25">
      <c r="A222" s="176"/>
      <c r="B222" s="200"/>
      <c r="C222" s="113" t="s">
        <v>867</v>
      </c>
      <c r="D222" s="113"/>
      <c r="E222" s="77"/>
      <c r="F222" s="77"/>
      <c r="G222" s="201"/>
      <c r="H222" s="201"/>
      <c r="I222" s="270"/>
      <c r="J222" s="77"/>
      <c r="K222" s="249"/>
      <c r="L222" s="77"/>
      <c r="M222" s="77"/>
      <c r="N222" s="77"/>
      <c r="O222" s="77"/>
      <c r="P222" s="77"/>
      <c r="Q222" s="77"/>
      <c r="R222" s="77"/>
      <c r="S222" s="47"/>
      <c r="T222" s="47"/>
      <c r="U222" s="47"/>
      <c r="V222" s="47"/>
      <c r="W222" s="47"/>
      <c r="X222" s="47"/>
      <c r="Y222" s="47" t="str">
        <f>IF(Enh="Y",IF(K222="","Incomplete","Complete"),"N/A")</f>
        <v>Incomplete</v>
      </c>
      <c r="Z222" s="202"/>
      <c r="AA222" s="181"/>
    </row>
    <row r="223" spans="1:27" s="164" customFormat="1" ht="15" customHeight="1" thickBot="1" x14ac:dyDescent="0.3">
      <c r="A223" s="176"/>
      <c r="B223" s="210"/>
      <c r="C223" s="211"/>
      <c r="D223" s="211"/>
      <c r="E223" s="212"/>
      <c r="F223" s="212"/>
      <c r="G223" s="213"/>
      <c r="H223" s="213"/>
      <c r="I223" s="274"/>
      <c r="J223" s="212"/>
      <c r="K223" s="212"/>
      <c r="L223" s="212"/>
      <c r="M223" s="212"/>
      <c r="N223" s="212"/>
      <c r="O223" s="212"/>
      <c r="P223" s="212"/>
      <c r="Q223" s="212"/>
      <c r="R223" s="212"/>
      <c r="S223" s="214"/>
      <c r="T223" s="214"/>
      <c r="U223" s="214"/>
      <c r="V223" s="214"/>
      <c r="W223" s="214"/>
      <c r="X223" s="214"/>
      <c r="Y223" s="214"/>
      <c r="Z223" s="215"/>
      <c r="AA223" s="181"/>
    </row>
    <row r="224" spans="1:27" s="164" customFormat="1" ht="15" customHeight="1" thickBot="1" x14ac:dyDescent="0.25">
      <c r="A224" s="176"/>
      <c r="B224" s="224"/>
      <c r="C224" s="72" t="s">
        <v>871</v>
      </c>
      <c r="D224" s="72"/>
      <c r="E224" s="225"/>
      <c r="F224" s="225"/>
      <c r="G224" s="226"/>
      <c r="H224" s="226"/>
      <c r="I224" s="291"/>
      <c r="J224" s="225"/>
      <c r="K224" s="225"/>
      <c r="L224" s="225"/>
      <c r="M224" s="225"/>
      <c r="N224" s="225"/>
      <c r="O224" s="225"/>
      <c r="P224" s="225"/>
      <c r="Q224" s="225"/>
      <c r="R224" s="225"/>
      <c r="S224" s="227"/>
      <c r="T224" s="227"/>
      <c r="U224" s="227"/>
      <c r="V224" s="227"/>
      <c r="W224" s="227"/>
      <c r="X224" s="227"/>
      <c r="Y224" s="227"/>
      <c r="Z224" s="228"/>
      <c r="AA224" s="181"/>
    </row>
    <row r="225" spans="1:30" s="164" customFormat="1" ht="15" customHeight="1" x14ac:dyDescent="0.25">
      <c r="A225" s="176"/>
      <c r="B225" s="195"/>
      <c r="C225" s="229" t="str">
        <f>IF(AND(K190="Yes",COUNTIF(K198:K217,"Yes")=0),"Please indicate the types of ECDD employed","OK")</f>
        <v>OK</v>
      </c>
      <c r="D225" s="229"/>
      <c r="E225" s="197"/>
      <c r="F225" s="197"/>
      <c r="G225" s="292"/>
      <c r="H225" s="292"/>
      <c r="I225" s="267"/>
      <c r="J225" s="197"/>
      <c r="K225" s="197"/>
      <c r="L225" s="197"/>
      <c r="M225" s="197"/>
      <c r="N225" s="197"/>
      <c r="O225" s="197"/>
      <c r="P225" s="197"/>
      <c r="Q225" s="197"/>
      <c r="R225" s="197"/>
      <c r="S225" s="293"/>
      <c r="T225" s="293"/>
      <c r="U225" s="293"/>
      <c r="V225" s="293"/>
      <c r="W225" s="293"/>
      <c r="X225" s="293"/>
      <c r="Y225" s="293"/>
      <c r="Z225" s="199"/>
      <c r="AA225" s="181"/>
    </row>
    <row r="226" spans="1:30" s="164" customFormat="1" ht="15" customHeight="1" x14ac:dyDescent="0.25">
      <c r="A226" s="176"/>
      <c r="B226" s="200"/>
      <c r="C226" s="230" t="str">
        <f>IF(AND(K190="Yes",U190=0),"Please indicate for how many customers the ECDD procedures were applied","OK")</f>
        <v>OK</v>
      </c>
      <c r="D226" s="230"/>
      <c r="E226" s="77"/>
      <c r="F226" s="77"/>
      <c r="G226" s="201"/>
      <c r="H226" s="201"/>
      <c r="I226" s="270"/>
      <c r="J226" s="77"/>
      <c r="K226" s="77"/>
      <c r="L226" s="77"/>
      <c r="M226" s="77"/>
      <c r="N226" s="77"/>
      <c r="O226" s="77"/>
      <c r="P226" s="77"/>
      <c r="Q226" s="77"/>
      <c r="R226" s="77"/>
      <c r="S226" s="465"/>
      <c r="T226" s="465"/>
      <c r="U226" s="465"/>
      <c r="V226" s="465"/>
      <c r="W226" s="47"/>
      <c r="X226" s="47"/>
      <c r="Y226" s="47"/>
      <c r="Z226" s="202"/>
      <c r="AA226" s="181"/>
    </row>
    <row r="227" spans="1:30" s="164" customFormat="1" ht="15" customHeight="1" thickBot="1" x14ac:dyDescent="0.3">
      <c r="A227" s="176"/>
      <c r="B227" s="210"/>
      <c r="C227" s="294"/>
      <c r="D227" s="294"/>
      <c r="E227" s="212"/>
      <c r="F227" s="212"/>
      <c r="G227" s="213"/>
      <c r="H227" s="213"/>
      <c r="I227" s="274"/>
      <c r="J227" s="212"/>
      <c r="K227" s="212"/>
      <c r="L227" s="212"/>
      <c r="M227" s="212"/>
      <c r="N227" s="212"/>
      <c r="O227" s="212"/>
      <c r="P227" s="212"/>
      <c r="Q227" s="212"/>
      <c r="R227" s="212"/>
      <c r="S227" s="294"/>
      <c r="T227" s="214"/>
      <c r="U227" s="214"/>
      <c r="V227" s="214"/>
      <c r="W227" s="214"/>
      <c r="X227" s="214"/>
      <c r="Y227" s="214"/>
      <c r="Z227" s="215"/>
      <c r="AA227" s="181"/>
    </row>
    <row r="228" spans="1:30" s="164" customFormat="1" ht="15" customHeight="1" thickBot="1" x14ac:dyDescent="0.3">
      <c r="A228" s="176"/>
      <c r="B228" s="177"/>
      <c r="C228" s="177"/>
      <c r="D228" s="177"/>
      <c r="E228" s="177"/>
      <c r="F228" s="177"/>
      <c r="G228" s="177"/>
      <c r="H228" s="177"/>
      <c r="I228" s="179"/>
      <c r="J228" s="177"/>
      <c r="K228" s="177"/>
      <c r="L228" s="177"/>
      <c r="M228" s="177"/>
      <c r="N228" s="177"/>
      <c r="O228" s="177"/>
      <c r="P228" s="177"/>
      <c r="Q228" s="177"/>
      <c r="R228" s="177"/>
      <c r="S228" s="177"/>
      <c r="T228" s="177"/>
      <c r="U228" s="177"/>
      <c r="V228" s="177"/>
      <c r="W228" s="177"/>
      <c r="X228" s="177"/>
      <c r="Y228" s="179"/>
      <c r="Z228" s="179"/>
      <c r="AA228" s="181"/>
    </row>
    <row r="229" spans="1:30" s="164" customFormat="1" ht="15" customHeight="1" thickBot="1" x14ac:dyDescent="0.25">
      <c r="A229" s="176"/>
      <c r="B229" s="32"/>
      <c r="C229" s="33" t="s">
        <v>903</v>
      </c>
      <c r="D229" s="33"/>
      <c r="E229" s="34"/>
      <c r="F229" s="34"/>
      <c r="G229" s="34"/>
      <c r="H229" s="34"/>
      <c r="I229" s="297"/>
      <c r="J229" s="34"/>
      <c r="K229" s="34"/>
      <c r="L229" s="34"/>
      <c r="M229" s="34"/>
      <c r="N229" s="34"/>
      <c r="O229" s="34"/>
      <c r="P229" s="35"/>
      <c r="Q229" s="34"/>
      <c r="R229" s="34"/>
      <c r="S229" s="34"/>
      <c r="T229" s="34"/>
      <c r="U229" s="34"/>
      <c r="V229" s="34"/>
      <c r="W229" s="34"/>
      <c r="X229" s="34"/>
      <c r="Y229" s="34"/>
      <c r="Z229" s="36"/>
      <c r="AA229" s="181"/>
      <c r="AC229" s="37" t="s">
        <v>973</v>
      </c>
      <c r="AD229" s="30" t="s">
        <v>974</v>
      </c>
    </row>
    <row r="230" spans="1:30" s="164" customFormat="1" ht="15" customHeight="1" x14ac:dyDescent="0.2">
      <c r="A230" s="176"/>
      <c r="B230" s="38"/>
      <c r="C230" s="54"/>
      <c r="D230" s="54"/>
      <c r="E230" s="39"/>
      <c r="F230" s="39"/>
      <c r="G230" s="39"/>
      <c r="H230" s="39"/>
      <c r="I230" s="298"/>
      <c r="J230" s="39"/>
      <c r="K230" s="39"/>
      <c r="L230" s="39"/>
      <c r="M230" s="39"/>
      <c r="N230" s="39"/>
      <c r="O230" s="39"/>
      <c r="P230" s="40"/>
      <c r="Q230" s="39"/>
      <c r="R230" s="39"/>
      <c r="S230" s="39"/>
      <c r="T230" s="39"/>
      <c r="U230" s="39"/>
      <c r="V230" s="39"/>
      <c r="W230" s="39"/>
      <c r="X230" s="39"/>
      <c r="Y230" s="39"/>
      <c r="Z230" s="41"/>
      <c r="AA230" s="181"/>
    </row>
    <row r="231" spans="1:30" s="164" customFormat="1" ht="15" customHeight="1" x14ac:dyDescent="0.2">
      <c r="A231" s="176"/>
      <c r="B231" s="42"/>
      <c r="C231" s="440" t="s">
        <v>879</v>
      </c>
      <c r="D231" s="440"/>
      <c r="E231" s="440"/>
      <c r="F231" s="440"/>
      <c r="G231" s="440"/>
      <c r="H231" s="440"/>
      <c r="I231" s="440"/>
      <c r="J231" s="299"/>
      <c r="K231" s="449"/>
      <c r="L231" s="450"/>
      <c r="M231" s="450"/>
      <c r="N231" s="450"/>
      <c r="O231" s="450"/>
      <c r="P231" s="450"/>
      <c r="Q231" s="450"/>
      <c r="R231" s="450"/>
      <c r="S231" s="450"/>
      <c r="T231" s="450"/>
      <c r="U231" s="450"/>
      <c r="V231" s="450"/>
      <c r="W231" s="450"/>
      <c r="X231" s="450"/>
      <c r="Y231" s="451"/>
      <c r="Z231" s="48"/>
      <c r="AA231" s="181"/>
    </row>
    <row r="232" spans="1:30" s="164" customFormat="1" ht="15" customHeight="1" x14ac:dyDescent="0.2">
      <c r="A232" s="176"/>
      <c r="B232" s="42"/>
      <c r="C232" s="440"/>
      <c r="D232" s="440"/>
      <c r="E232" s="440"/>
      <c r="F232" s="440"/>
      <c r="G232" s="440"/>
      <c r="H232" s="440"/>
      <c r="I232" s="440"/>
      <c r="J232" s="299"/>
      <c r="K232" s="452"/>
      <c r="L232" s="453"/>
      <c r="M232" s="453"/>
      <c r="N232" s="453"/>
      <c r="O232" s="453"/>
      <c r="P232" s="453"/>
      <c r="Q232" s="453"/>
      <c r="R232" s="453"/>
      <c r="S232" s="453"/>
      <c r="T232" s="453"/>
      <c r="U232" s="453"/>
      <c r="V232" s="453"/>
      <c r="W232" s="453"/>
      <c r="X232" s="453"/>
      <c r="Y232" s="454"/>
      <c r="Z232" s="48"/>
      <c r="AA232" s="181"/>
    </row>
    <row r="233" spans="1:30" s="164" customFormat="1" ht="15" customHeight="1" x14ac:dyDescent="0.2">
      <c r="A233" s="176"/>
      <c r="B233" s="42"/>
      <c r="C233" s="440"/>
      <c r="D233" s="440"/>
      <c r="E233" s="440"/>
      <c r="F233" s="440"/>
      <c r="G233" s="440"/>
      <c r="H233" s="440"/>
      <c r="I233" s="440"/>
      <c r="J233" s="299"/>
      <c r="K233" s="452"/>
      <c r="L233" s="453"/>
      <c r="M233" s="453"/>
      <c r="N233" s="453"/>
      <c r="O233" s="453"/>
      <c r="P233" s="453"/>
      <c r="Q233" s="453"/>
      <c r="R233" s="453"/>
      <c r="S233" s="453"/>
      <c r="T233" s="453"/>
      <c r="U233" s="453"/>
      <c r="V233" s="453"/>
      <c r="W233" s="453"/>
      <c r="X233" s="453"/>
      <c r="Y233" s="454"/>
      <c r="Z233" s="48"/>
      <c r="AA233" s="181"/>
    </row>
    <row r="234" spans="1:30" s="164" customFormat="1" ht="15" customHeight="1" x14ac:dyDescent="0.2">
      <c r="A234" s="176"/>
      <c r="B234" s="42"/>
      <c r="C234" s="440"/>
      <c r="D234" s="440"/>
      <c r="E234" s="440"/>
      <c r="F234" s="440"/>
      <c r="G234" s="440"/>
      <c r="H234" s="440"/>
      <c r="I234" s="440"/>
      <c r="J234" s="299"/>
      <c r="K234" s="452"/>
      <c r="L234" s="453"/>
      <c r="M234" s="453"/>
      <c r="N234" s="453"/>
      <c r="O234" s="453"/>
      <c r="P234" s="453"/>
      <c r="Q234" s="453"/>
      <c r="R234" s="453"/>
      <c r="S234" s="453"/>
      <c r="T234" s="453"/>
      <c r="U234" s="453"/>
      <c r="V234" s="453"/>
      <c r="W234" s="453"/>
      <c r="X234" s="453"/>
      <c r="Y234" s="454"/>
      <c r="Z234" s="48"/>
      <c r="AA234" s="181"/>
    </row>
    <row r="235" spans="1:30" s="164" customFormat="1" ht="15" customHeight="1" x14ac:dyDescent="0.2">
      <c r="A235" s="176"/>
      <c r="B235" s="42"/>
      <c r="C235" s="77"/>
      <c r="D235" s="77"/>
      <c r="E235" s="77"/>
      <c r="F235" s="77"/>
      <c r="G235" s="77"/>
      <c r="H235" s="77"/>
      <c r="I235" s="270"/>
      <c r="J235" s="78"/>
      <c r="K235" s="452"/>
      <c r="L235" s="453"/>
      <c r="M235" s="453"/>
      <c r="N235" s="453"/>
      <c r="O235" s="453"/>
      <c r="P235" s="453"/>
      <c r="Q235" s="453"/>
      <c r="R235" s="453"/>
      <c r="S235" s="453"/>
      <c r="T235" s="453"/>
      <c r="U235" s="453"/>
      <c r="V235" s="453"/>
      <c r="W235" s="453"/>
      <c r="X235" s="453"/>
      <c r="Y235" s="454"/>
      <c r="Z235" s="48"/>
      <c r="AA235" s="181"/>
    </row>
    <row r="236" spans="1:30" s="164" customFormat="1" ht="15" customHeight="1" x14ac:dyDescent="0.2">
      <c r="A236" s="176"/>
      <c r="B236" s="42"/>
      <c r="C236" s="77"/>
      <c r="D236" s="77"/>
      <c r="E236" s="77"/>
      <c r="F236" s="77"/>
      <c r="G236" s="77"/>
      <c r="H236" s="77"/>
      <c r="I236" s="270"/>
      <c r="J236" s="78"/>
      <c r="K236" s="452"/>
      <c r="L236" s="453"/>
      <c r="M236" s="453"/>
      <c r="N236" s="453"/>
      <c r="O236" s="453"/>
      <c r="P236" s="453"/>
      <c r="Q236" s="453"/>
      <c r="R236" s="453"/>
      <c r="S236" s="453"/>
      <c r="T236" s="453"/>
      <c r="U236" s="453"/>
      <c r="V236" s="453"/>
      <c r="W236" s="453"/>
      <c r="X236" s="453"/>
      <c r="Y236" s="454"/>
      <c r="Z236" s="48"/>
      <c r="AA236" s="181"/>
    </row>
    <row r="237" spans="1:30" s="164" customFormat="1" ht="15" customHeight="1" x14ac:dyDescent="0.2">
      <c r="A237" s="176"/>
      <c r="B237" s="42"/>
      <c r="C237" s="77"/>
      <c r="D237" s="77"/>
      <c r="E237" s="77"/>
      <c r="F237" s="77"/>
      <c r="G237" s="77"/>
      <c r="H237" s="77"/>
      <c r="I237" s="270"/>
      <c r="J237" s="78"/>
      <c r="K237" s="452"/>
      <c r="L237" s="453"/>
      <c r="M237" s="453"/>
      <c r="N237" s="453"/>
      <c r="O237" s="453"/>
      <c r="P237" s="453"/>
      <c r="Q237" s="453"/>
      <c r="R237" s="453"/>
      <c r="S237" s="453"/>
      <c r="T237" s="453"/>
      <c r="U237" s="453"/>
      <c r="V237" s="453"/>
      <c r="W237" s="453"/>
      <c r="X237" s="453"/>
      <c r="Y237" s="454"/>
      <c r="Z237" s="48"/>
      <c r="AA237" s="181"/>
    </row>
    <row r="238" spans="1:30" s="164" customFormat="1" ht="15" customHeight="1" x14ac:dyDescent="0.2">
      <c r="A238" s="176"/>
      <c r="B238" s="42"/>
      <c r="C238" s="77"/>
      <c r="D238" s="77"/>
      <c r="E238" s="77"/>
      <c r="F238" s="77"/>
      <c r="G238" s="77"/>
      <c r="H238" s="77"/>
      <c r="I238" s="270"/>
      <c r="J238" s="78"/>
      <c r="K238" s="452"/>
      <c r="L238" s="453"/>
      <c r="M238" s="453"/>
      <c r="N238" s="453"/>
      <c r="O238" s="453"/>
      <c r="P238" s="453"/>
      <c r="Q238" s="453"/>
      <c r="R238" s="453"/>
      <c r="S238" s="453"/>
      <c r="T238" s="453"/>
      <c r="U238" s="453"/>
      <c r="V238" s="453"/>
      <c r="W238" s="453"/>
      <c r="X238" s="453"/>
      <c r="Y238" s="454"/>
      <c r="Z238" s="48"/>
      <c r="AA238" s="181"/>
    </row>
    <row r="239" spans="1:30" s="164" customFormat="1" ht="15" customHeight="1" x14ac:dyDescent="0.2">
      <c r="A239" s="176"/>
      <c r="B239" s="42"/>
      <c r="C239" s="77"/>
      <c r="D239" s="77"/>
      <c r="E239" s="77"/>
      <c r="F239" s="77"/>
      <c r="G239" s="77"/>
      <c r="H239" s="77"/>
      <c r="I239" s="270"/>
      <c r="J239" s="78"/>
      <c r="K239" s="455"/>
      <c r="L239" s="456"/>
      <c r="M239" s="456"/>
      <c r="N239" s="456"/>
      <c r="O239" s="456"/>
      <c r="P239" s="456"/>
      <c r="Q239" s="456"/>
      <c r="R239" s="456"/>
      <c r="S239" s="456"/>
      <c r="T239" s="456"/>
      <c r="U239" s="456"/>
      <c r="V239" s="456"/>
      <c r="W239" s="456"/>
      <c r="X239" s="456"/>
      <c r="Y239" s="457"/>
      <c r="Z239" s="48"/>
      <c r="AA239" s="181"/>
    </row>
    <row r="240" spans="1:30" s="164" customFormat="1" ht="15" customHeight="1" thickBot="1" x14ac:dyDescent="0.25">
      <c r="A240" s="176"/>
      <c r="B240" s="49"/>
      <c r="C240" s="50"/>
      <c r="D240" s="50"/>
      <c r="E240" s="50"/>
      <c r="F240" s="50"/>
      <c r="G240" s="50"/>
      <c r="H240" s="50"/>
      <c r="I240" s="300"/>
      <c r="J240" s="50"/>
      <c r="K240" s="50"/>
      <c r="L240" s="50"/>
      <c r="M240" s="50"/>
      <c r="N240" s="50"/>
      <c r="O240" s="50"/>
      <c r="P240" s="51"/>
      <c r="Q240" s="50"/>
      <c r="R240" s="50"/>
      <c r="S240" s="50"/>
      <c r="T240" s="50"/>
      <c r="U240" s="50"/>
      <c r="V240" s="50"/>
      <c r="W240" s="50"/>
      <c r="X240" s="50"/>
      <c r="Y240" s="50"/>
      <c r="Z240" s="52"/>
      <c r="AA240" s="181"/>
    </row>
    <row r="241" spans="1:30" s="164" customFormat="1" ht="15" customHeight="1" thickBot="1" x14ac:dyDescent="0.3">
      <c r="A241" s="176"/>
      <c r="B241" s="177"/>
      <c r="C241" s="177"/>
      <c r="D241" s="177"/>
      <c r="E241" s="177"/>
      <c r="F241" s="177"/>
      <c r="G241" s="177"/>
      <c r="H241" s="177"/>
      <c r="I241" s="179"/>
      <c r="J241" s="179"/>
      <c r="K241" s="179"/>
      <c r="L241" s="179"/>
      <c r="M241" s="179"/>
      <c r="N241" s="179"/>
      <c r="O241" s="179"/>
      <c r="P241" s="179"/>
      <c r="Q241" s="179"/>
      <c r="R241" s="179"/>
      <c r="S241" s="179"/>
      <c r="T241" s="179"/>
      <c r="U241" s="179"/>
      <c r="V241" s="179"/>
      <c r="W241" s="177"/>
      <c r="X241" s="177"/>
      <c r="Y241" s="179"/>
      <c r="Z241" s="179"/>
      <c r="AA241" s="181"/>
    </row>
    <row r="242" spans="1:30" s="164" customFormat="1" ht="15" customHeight="1" thickBot="1" x14ac:dyDescent="0.25">
      <c r="A242" s="176"/>
      <c r="B242" s="32"/>
      <c r="C242" s="33" t="s">
        <v>864</v>
      </c>
      <c r="D242" s="33"/>
      <c r="E242" s="34"/>
      <c r="F242" s="34"/>
      <c r="G242" s="34"/>
      <c r="H242" s="34"/>
      <c r="I242" s="297"/>
      <c r="J242" s="34"/>
      <c r="K242" s="34"/>
      <c r="L242" s="34"/>
      <c r="M242" s="34"/>
      <c r="N242" s="34"/>
      <c r="O242" s="34"/>
      <c r="P242" s="35"/>
      <c r="Q242" s="34"/>
      <c r="R242" s="34"/>
      <c r="S242" s="34"/>
      <c r="T242" s="34"/>
      <c r="U242" s="34"/>
      <c r="V242" s="34"/>
      <c r="W242" s="34"/>
      <c r="X242" s="34"/>
      <c r="Y242" s="34"/>
      <c r="Z242" s="36"/>
      <c r="AA242" s="181"/>
      <c r="AC242" s="37" t="s">
        <v>973</v>
      </c>
      <c r="AD242" s="30" t="s">
        <v>974</v>
      </c>
    </row>
    <row r="243" spans="1:30" s="164" customFormat="1" ht="15" customHeight="1" x14ac:dyDescent="0.2">
      <c r="A243" s="176"/>
      <c r="B243" s="38"/>
      <c r="C243" s="39"/>
      <c r="D243" s="39"/>
      <c r="E243" s="39"/>
      <c r="F243" s="39"/>
      <c r="G243" s="39"/>
      <c r="H243" s="39"/>
      <c r="I243" s="298"/>
      <c r="J243" s="39"/>
      <c r="K243" s="39"/>
      <c r="L243" s="39"/>
      <c r="M243" s="39"/>
      <c r="N243" s="39"/>
      <c r="O243" s="39"/>
      <c r="P243" s="40"/>
      <c r="Q243" s="39"/>
      <c r="R243" s="39"/>
      <c r="S243" s="39"/>
      <c r="T243" s="39"/>
      <c r="U243" s="39"/>
      <c r="V243" s="39"/>
      <c r="W243" s="39"/>
      <c r="X243" s="39"/>
      <c r="Y243" s="39"/>
      <c r="Z243" s="41"/>
      <c r="AA243" s="181"/>
    </row>
    <row r="244" spans="1:30" s="164" customFormat="1" ht="15" customHeight="1" x14ac:dyDescent="0.2">
      <c r="A244" s="176"/>
      <c r="B244" s="42"/>
      <c r="C244" s="287" t="str">
        <f ca="1">"Please indicate here whether this form, '"&amp;A1&amp;"', is complete."</f>
        <v>Please indicate here whether this form, 'Form C0', is complete.</v>
      </c>
      <c r="D244" s="287"/>
      <c r="E244" s="44"/>
      <c r="F244" s="44"/>
      <c r="G244" s="45"/>
      <c r="H244" s="45"/>
      <c r="I244" s="66"/>
      <c r="J244" s="66"/>
      <c r="K244" s="67"/>
      <c r="L244" s="44"/>
      <c r="M244" s="79" t="str">
        <f>IF(AND(COUNTIF($Y$11:$Y$227,"Incomplete")&gt;0,K244="Complete"),"Errors identified. Please review and correct the items marked.",IF(COUNTIF($Y$11:$Y$227,"Possible error")&gt;0,"Possible error",""))</f>
        <v/>
      </c>
      <c r="N244" s="44"/>
      <c r="O244" s="44"/>
      <c r="P244" s="44"/>
      <c r="Q244" s="44"/>
      <c r="R244" s="44"/>
      <c r="S244" s="44"/>
      <c r="T244" s="44"/>
      <c r="U244" s="44"/>
      <c r="V244" s="44"/>
      <c r="W244" s="44"/>
      <c r="X244" s="44"/>
      <c r="Y244" s="44"/>
      <c r="Z244" s="48"/>
      <c r="AA244" s="181"/>
    </row>
    <row r="245" spans="1:30" s="164" customFormat="1" ht="15" customHeight="1" x14ac:dyDescent="0.2">
      <c r="A245" s="176"/>
      <c r="B245" s="42"/>
      <c r="C245" s="287"/>
      <c r="D245" s="287"/>
      <c r="E245" s="44"/>
      <c r="F245" s="44"/>
      <c r="G245" s="45"/>
      <c r="H245" s="45"/>
      <c r="I245" s="66"/>
      <c r="J245" s="66"/>
      <c r="K245" s="66"/>
      <c r="L245" s="44"/>
      <c r="M245" s="82" t="s">
        <v>974</v>
      </c>
      <c r="N245" s="44"/>
      <c r="O245" s="44"/>
      <c r="P245" s="44"/>
      <c r="Q245" s="44"/>
      <c r="R245" s="44"/>
      <c r="S245" s="44"/>
      <c r="T245" s="44"/>
      <c r="U245" s="44"/>
      <c r="V245" s="44"/>
      <c r="W245" s="44"/>
      <c r="X245" s="44"/>
      <c r="Y245" s="44"/>
      <c r="Z245" s="48"/>
      <c r="AA245" s="181"/>
    </row>
    <row r="246" spans="1:30" s="164" customFormat="1" ht="15" customHeight="1" thickBot="1" x14ac:dyDescent="0.25">
      <c r="A246" s="176"/>
      <c r="B246" s="49"/>
      <c r="C246" s="50"/>
      <c r="D246" s="50"/>
      <c r="E246" s="50"/>
      <c r="F246" s="50"/>
      <c r="G246" s="50"/>
      <c r="H246" s="50"/>
      <c r="I246" s="300"/>
      <c r="J246" s="50"/>
      <c r="K246" s="50"/>
      <c r="L246" s="50"/>
      <c r="M246" s="50"/>
      <c r="N246" s="50"/>
      <c r="O246" s="50"/>
      <c r="P246" s="51"/>
      <c r="Q246" s="50"/>
      <c r="R246" s="50"/>
      <c r="S246" s="50"/>
      <c r="T246" s="50"/>
      <c r="U246" s="50"/>
      <c r="V246" s="50"/>
      <c r="W246" s="50"/>
      <c r="X246" s="50"/>
      <c r="Y246" s="50"/>
      <c r="Z246" s="52"/>
      <c r="AA246" s="181"/>
    </row>
    <row r="247" spans="1:30" s="164" customFormat="1" ht="15" customHeight="1" thickBot="1" x14ac:dyDescent="0.3">
      <c r="A247" s="238"/>
      <c r="B247" s="239"/>
      <c r="C247" s="239"/>
      <c r="D247" s="239"/>
      <c r="E247" s="239"/>
      <c r="F247" s="239"/>
      <c r="G247" s="239"/>
      <c r="H247" s="239"/>
      <c r="I247" s="240"/>
      <c r="J247" s="240"/>
      <c r="K247" s="240"/>
      <c r="L247" s="240"/>
      <c r="M247" s="240"/>
      <c r="N247" s="240"/>
      <c r="O247" s="240"/>
      <c r="P247" s="240"/>
      <c r="Q247" s="240"/>
      <c r="R247" s="240"/>
      <c r="S247" s="240"/>
      <c r="T247" s="240"/>
      <c r="U247" s="240"/>
      <c r="V247" s="240"/>
      <c r="W247" s="239"/>
      <c r="X247" s="239"/>
      <c r="Y247" s="240"/>
      <c r="Z247" s="240"/>
      <c r="AA247" s="241"/>
    </row>
  </sheetData>
  <sheetProtection password="D21B" sheet="1" objects="1" scenarios="1"/>
  <protectedRanges>
    <protectedRange sqref="K20 K37 K58 K100 K176 K79 K222 K121" name="CoInfo_2"/>
    <protectedRange sqref="K209 K170 K172 K198 K207 K211 K217 K214 K190 K200 K202 K204 U131 U133 U136 K168 K166" name="CoInfo_1_1_1"/>
    <protectedRange sqref="K244" name="CoInfo_1"/>
    <protectedRange sqref="K154" name="CoInfo_2_1"/>
  </protectedRanges>
  <customSheetViews>
    <customSheetView guid="{00B830FA-6284-458C-9475-AEF38805FF18}" showGridLines="0" fitToPage="1">
      <pane ySplit="8" topLeftCell="A15" activePane="bottomLeft" state="frozen"/>
      <selection pane="bottomLeft" activeCell="B32" sqref="B32:B36"/>
      <pageMargins left="0.70866141732283472" right="0.70866141732283472" top="0.74803149606299213" bottom="0.74803149606299213" header="0.31496062992125984" footer="0.31496062992125984"/>
      <printOptions horizontalCentered="1" verticalCentered="1"/>
      <pageSetup scale="55" orientation="portrait" r:id="rId1"/>
    </customSheetView>
    <customSheetView guid="{ED25EFEB-FAA9-48EB-A433-F56600AA8F8A}" showPageBreaks="1" showGridLines="0" fitToPage="1" printArea="1">
      <pane ySplit="8" topLeftCell="A15" activePane="bottomLeft" state="frozen"/>
      <selection pane="bottomLeft" activeCell="B32" sqref="B32:B36"/>
      <pageMargins left="0.70866141732283472" right="0.70866141732283472" top="0.74803149606299213" bottom="0.74803149606299213" header="0.31496062992125984" footer="0.31496062992125984"/>
      <printOptions horizontalCentered="1" verticalCentered="1"/>
      <pageSetup scale="55" orientation="portrait" r:id="rId2"/>
    </customSheetView>
  </customSheetViews>
  <mergeCells count="48">
    <mergeCell ref="M190:T191"/>
    <mergeCell ref="O150:W152"/>
    <mergeCell ref="D198:H199"/>
    <mergeCell ref="D200:H201"/>
    <mergeCell ref="D204:G206"/>
    <mergeCell ref="C190:H193"/>
    <mergeCell ref="S188:W189"/>
    <mergeCell ref="C185:U187"/>
    <mergeCell ref="C143:E143"/>
    <mergeCell ref="F143:H145"/>
    <mergeCell ref="C126:H128"/>
    <mergeCell ref="O174:W175"/>
    <mergeCell ref="C108:H109"/>
    <mergeCell ref="K108:K109"/>
    <mergeCell ref="C131:H131"/>
    <mergeCell ref="C136:H137"/>
    <mergeCell ref="C12:H13"/>
    <mergeCell ref="C28:H29"/>
    <mergeCell ref="C30:H31"/>
    <mergeCell ref="K195:K196"/>
    <mergeCell ref="C17:H18"/>
    <mergeCell ref="C105:H107"/>
    <mergeCell ref="C141:E141"/>
    <mergeCell ref="C162:H165"/>
    <mergeCell ref="C63:H64"/>
    <mergeCell ref="C66:H67"/>
    <mergeCell ref="J66:L67"/>
    <mergeCell ref="K162:K164"/>
    <mergeCell ref="K87:K88"/>
    <mergeCell ref="C159:H160"/>
    <mergeCell ref="C84:H85"/>
    <mergeCell ref="C87:H88"/>
    <mergeCell ref="K231:Y239"/>
    <mergeCell ref="S226:V226"/>
    <mergeCell ref="C231:I234"/>
    <mergeCell ref="C32:H32"/>
    <mergeCell ref="C25:H26"/>
    <mergeCell ref="C42:H43"/>
    <mergeCell ref="C45:H46"/>
    <mergeCell ref="C195:H197"/>
    <mergeCell ref="D211:H212"/>
    <mergeCell ref="O217:W220"/>
    <mergeCell ref="D214:G216"/>
    <mergeCell ref="K45:K46"/>
    <mergeCell ref="S180:V180"/>
    <mergeCell ref="M162:M163"/>
    <mergeCell ref="F141:H142"/>
    <mergeCell ref="C133:H134"/>
  </mergeCells>
  <conditionalFormatting sqref="M190:U191 C195:W220">
    <cfRule type="expression" dxfId="57" priority="11">
      <formula>$K$190&lt;&gt;"Yes"</formula>
    </cfRule>
  </conditionalFormatting>
  <conditionalFormatting sqref="Y5 Y12 Y15 Y17 Y20 Y25 Y28 Y30 Y32 Y34 Y37 Y42 Y55 Y58 Y63 Y76 Y79 Y84 Y97 Y100 Y105 Y118 Y121 Y126 Y131 Y141 Y159 Y166 Y170 Y172 Y176 Y188 Y190 Y198 Y200 Y202 Y204 Y207 Y209 Y211 Y214 Y217 Y222 Y133 Y136 Y143 Y148 Y154">
    <cfRule type="cellIs" dxfId="56" priority="12" operator="equal">
      <formula>"Possible error"</formula>
    </cfRule>
    <cfRule type="cellIs" dxfId="55" priority="13" operator="equal">
      <formula>"N/A"</formula>
    </cfRule>
    <cfRule type="cellIs" dxfId="54" priority="14" operator="equal">
      <formula>"Complete"</formula>
    </cfRule>
    <cfRule type="cellIs" dxfId="53" priority="15" operator="equal">
      <formula>"Incomplete"</formula>
    </cfRule>
  </conditionalFormatting>
  <conditionalFormatting sqref="Y168">
    <cfRule type="cellIs" dxfId="52" priority="3" operator="equal">
      <formula>"Possible error"</formula>
    </cfRule>
    <cfRule type="cellIs" dxfId="51" priority="4" operator="equal">
      <formula>"N/A"</formula>
    </cfRule>
    <cfRule type="cellIs" dxfId="50" priority="5" operator="equal">
      <formula>"Complete"</formula>
    </cfRule>
    <cfRule type="cellIs" dxfId="49" priority="6" operator="equal">
      <formula>"Incomplete"</formula>
    </cfRule>
  </conditionalFormatting>
  <conditionalFormatting sqref="C63:Y79 C159:Y176 C179:C180 C188:Y222 C225:C226 C126:Y154">
    <cfRule type="expression" dxfId="48" priority="2">
      <formula>Enh&lt;&gt;"Y"</formula>
    </cfRule>
  </conditionalFormatting>
  <dataValidations count="11">
    <dataValidation type="list" allowBlank="1" showErrorMessage="1" errorTitle="List" error="Please select an option from within the list shown." sqref="K20 K37 K58 K100 K176 K79 K222 K121 K154">
      <formula1>"Actual,Best endeavours"</formula1>
    </dataValidation>
    <dataValidation type="list" allowBlank="1" showErrorMessage="1" errorTitle="List" error="Please select an option from within the list shown." sqref="U136 K170 U133 K172 K198 K190 K200 K202 K204 K211 K217 K214 K207 U131 K166 K209 K168">
      <formula1>"Yes,No"</formula1>
    </dataValidation>
    <dataValidation type="whole" operator="greaterThanOrEqual" allowBlank="1" showInputMessage="1" showErrorMessage="1" errorTitle="Customer numbers" error="Please insert a positive integer_x000a_" sqref="M166 M170 M172 K95 K93 K91 K74 K72 K70 K53 K51 K49 K28 K30 K32 K34 K15 K17 K116 K114 K112 K131 K141 K136 K143 K133 K148 U190 M168">
      <formula1>0</formula1>
    </dataValidation>
    <dataValidation allowBlank="1" showErrorMessage="1" sqref="I244:J245 K245"/>
    <dataValidation type="list" allowBlank="1" showErrorMessage="1" errorTitle="List" error="Please select an option from within the list shown." sqref="K244">
      <formula1>"Complete,Not complete"</formula1>
    </dataValidation>
    <dataValidation allowBlank="1" showInputMessage="1" showErrorMessage="1" promptTitle="Additional identification" prompt="For example, information on occupation, quantum of assets, information available through public sources" sqref="J198"/>
    <dataValidation allowBlank="1" showInputMessage="1" showErrorMessage="1" promptTitle="Methods of EDD" prompt="The methods utilised will likely depend on the unique cricumstances of each individual customer relationship and beneficial owner" sqref="J195"/>
    <dataValidation type="list" allowBlank="1" showInputMessage="1" showErrorMessage="1" sqref="L153">
      <formula1>"Yes,No"</formula1>
    </dataValidation>
    <dataValidation operator="greaterThanOrEqual" showInputMessage="1" showErrorMessage="1" errorTitle="Error" error="Please enter a valid date in the format DD/MM/YYYY" promptTitle="Eligible introducers" prompt="In these instances the firm places reliance using concessions within para 23 of the AMLCFT Code on an Eligible Introducer who collects and retains the CDD committing to supply the CDD to the firm on request. Mitigating controls are required. " sqref="I136"/>
    <dataValidation operator="greaterThanOrEqual" showInputMessage="1" showErrorMessage="1" promptTitle="Original certified copies" prompt="Where this applies this will likely indicate the collection and certification of the CDD by a third party directly from the customer, either as your agent, as an introducer, or as a person who the firm trusts to certify the documents.  " sqref="I131"/>
    <dataValidation operator="greaterThanOrEqual" showInputMessage="1" showErrorMessage="1" errorTitle="Error" error="Please enter a valid date in the format DD/MM/YYYY" promptTitle="Certified copies of copies" prompt="This will likely indicate the existance of a 'chain of information'.  It is important that the firm understands who has met the customer face to face and the extent of the chain to fully understand the inherent risk of the customer relationship." sqref="I133"/>
  </dataValidations>
  <hyperlinks>
    <hyperlink ref="AC5" location="'Form C0'!A1" display="ñ Top"/>
    <hyperlink ref="AD5" location="CONTROL" display="CONTROL"/>
    <hyperlink ref="AC10" location="'Form C0'!A1" display="ñ Top"/>
    <hyperlink ref="AD10" location="CONTROL" display="CONTROL"/>
    <hyperlink ref="AC23" location="'Form C0'!A1" display="ñ Top"/>
    <hyperlink ref="AD23" location="CONTROL" display="CONTROL"/>
    <hyperlink ref="AC40" location="'Form C0'!A1" display="ñ Top"/>
    <hyperlink ref="AD40" location="CONTROL" display="CONTROL"/>
    <hyperlink ref="AC103" location="'Form C0'!A1" display="ñ Top"/>
    <hyperlink ref="AD103" location="CONTROL" display="CONTROL"/>
    <hyperlink ref="AD157" location="CONTROL" display="CONTROL"/>
    <hyperlink ref="AD183" location="CONTROL" display="CONTROL"/>
    <hyperlink ref="AC229" location="'Form C0'!A1" display="ñ Top"/>
    <hyperlink ref="AD229" location="CONTROL" display="CONTROL"/>
    <hyperlink ref="M245" location="CONTROL" display="CONTROL"/>
    <hyperlink ref="AC242" location="'Form C0'!A1" display="ñ Top"/>
    <hyperlink ref="AD242" location="CONTROL" display="CONTROL"/>
    <hyperlink ref="AC124" location="'Form C0'!A1" display="ñ Top"/>
    <hyperlink ref="AD124" location="CONTROL" display="CONTROL"/>
  </hyperlinks>
  <printOptions horizontalCentered="1" verticalCentered="1"/>
  <pageMargins left="0.70866141732283472" right="0.70866141732283472" top="0.74803149606299213" bottom="0.74803149606299213" header="0.31496062992125984" footer="0.31496062992125984"/>
  <pageSetup scale="60"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expression" priority="172" id="{57AE4B8C-804C-4981-B6C6-A8F1A52CB559}">
            <xm:f>'Control Sheet'!$N$46="YES"</xm:f>
            <x14:dxf>
              <font>
                <color theme="0"/>
              </font>
            </x14:dxf>
          </x14:cfRule>
          <xm:sqref>S6:W7</xm:sqref>
        </x14:conditionalFormatting>
        <x14:conditionalFormatting xmlns:xm="http://schemas.microsoft.com/office/excel/2006/main">
          <x14:cfRule type="expression" priority="10" id="{F3688229-62F0-4D07-AF53-F56429CFFF3C}">
            <xm:f>'Control Sheet'!$N$46="NO"</xm:f>
            <x14:dxf>
              <font>
                <color rgb="FFF8F2E4"/>
              </font>
              <fill>
                <patternFill>
                  <bgColor rgb="FFF8F2E4"/>
                </patternFill>
              </fill>
              <border>
                <left/>
                <right/>
                <top/>
                <bottom/>
                <vertical/>
                <horizontal/>
              </border>
            </x14:dxf>
          </x14:cfRule>
          <xm:sqref>B190:Z246 B188:R189 X188:Z189 B185:B187 V185:Z187 B10:Z184</xm:sqref>
        </x14:conditionalFormatting>
        <x14:conditionalFormatting xmlns:xm="http://schemas.microsoft.com/office/excel/2006/main">
          <x14:cfRule type="expression" priority="9" id="{D823A5C7-7900-4329-832D-1C775F94E1B2}">
            <xm:f>'Control Sheet'!$N$46="NO"</xm:f>
            <x14:dxf>
              <font>
                <color theme="0"/>
              </font>
              <fill>
                <patternFill>
                  <bgColor theme="0"/>
                </patternFill>
              </fill>
              <border>
                <left/>
                <right/>
                <top/>
                <bottom/>
                <vertical/>
                <horizontal/>
              </border>
            </x14:dxf>
          </x14:cfRule>
          <xm:sqref>Y5</xm:sqref>
        </x14:conditionalFormatting>
        <x14:conditionalFormatting xmlns:xm="http://schemas.microsoft.com/office/excel/2006/main">
          <x14:cfRule type="expression" priority="1641" id="{DBF4EA7F-BDE6-4AC2-8232-0ABFD8647154}">
            <xm:f>'Control Sheet'!#REF!="NO"</xm:f>
            <x14:dxf>
              <font>
                <color rgb="FFF8F2E4"/>
              </font>
              <fill>
                <patternFill>
                  <bgColor rgb="FFF8F2E4"/>
                </patternFill>
              </fill>
              <border>
                <left/>
                <right/>
                <top/>
                <bottom/>
                <vertical/>
                <horizontal/>
              </border>
            </x14:dxf>
          </x14:cfRule>
          <xm:sqref>S188</xm:sqref>
        </x14:conditionalFormatting>
        <x14:conditionalFormatting xmlns:xm="http://schemas.microsoft.com/office/excel/2006/main">
          <x14:cfRule type="expression" priority="1643" id="{A36EEE2B-AD49-470A-94DD-74019816E1AF}">
            <xm:f>'Control Sheet'!#REF!="YES"</xm:f>
            <x14:dxf>
              <font>
                <color rgb="FFF8F2E4"/>
              </font>
              <fill>
                <patternFill>
                  <bgColor rgb="FFF8F2E4"/>
                </patternFill>
              </fill>
              <border>
                <left/>
                <right/>
                <top/>
                <bottom/>
                <vertical/>
                <horizontal/>
              </border>
            </x14:dxf>
          </x14:cfRule>
          <xm:sqref>C105:Y121 C126:Y154</xm:sqref>
        </x14:conditionalFormatting>
        <x14:conditionalFormatting xmlns:xm="http://schemas.microsoft.com/office/excel/2006/main">
          <x14:cfRule type="expression" priority="1" id="{781B8455-5A3B-44C6-A268-F717E97372B0}">
            <xm:f>'\\reiltys\iomgroot\Users\ipafmin\Desktop\Returns\[AMLCFT 2018 returns - regulated sector web.xlsx]Control Sheet'!#REF!="NO"</xm:f>
            <x14:dxf>
              <font>
                <color rgb="FFF8F2E4"/>
              </font>
              <fill>
                <patternFill>
                  <bgColor rgb="FFF8F2E4"/>
                </patternFill>
              </fill>
              <border>
                <left/>
                <right/>
                <top/>
                <bottom/>
                <vertical/>
                <horizontal/>
              </border>
            </x14:dxf>
          </x14:cfRule>
          <xm:sqref>C185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23"/>
  <sheetViews>
    <sheetView showGridLines="0" topLeftCell="A2" zoomScaleNormal="100" zoomScaleSheetLayoutView="100" workbookViewId="0">
      <selection activeCell="K166" sqref="K166"/>
    </sheetView>
  </sheetViews>
  <sheetFormatPr defaultColWidth="9" defaultRowHeight="12.75" x14ac:dyDescent="0.2"/>
  <cols>
    <col min="1" max="2" width="1.375" style="8" customWidth="1"/>
    <col min="3" max="3" width="3.25" style="8" customWidth="1"/>
    <col min="4" max="4" width="11.25" style="8" customWidth="1"/>
    <col min="5" max="5" width="23.875" style="8" customWidth="1"/>
    <col min="6" max="6" width="20.5" style="8" customWidth="1"/>
    <col min="7" max="7" width="11.25" style="8" customWidth="1"/>
    <col min="8" max="8" width="2" style="8" customWidth="1"/>
    <col min="9" max="9" width="11.25" style="8" customWidth="1"/>
    <col min="10" max="10" width="2" style="8" customWidth="1"/>
    <col min="11" max="11" width="11.25" style="8" customWidth="1"/>
    <col min="12" max="12" width="2" style="301" customWidth="1"/>
    <col min="13" max="13" width="11.25" style="6" customWidth="1"/>
    <col min="14" max="14" width="2" style="6" customWidth="1"/>
    <col min="15" max="15" width="11.25" style="6" customWidth="1"/>
    <col min="16" max="16" width="2" style="6" customWidth="1"/>
    <col min="17" max="17" width="11.25" style="6" customWidth="1"/>
    <col min="18" max="18" width="2" style="6" customWidth="1"/>
    <col min="19" max="19" width="11.25" style="6" customWidth="1"/>
    <col min="20" max="20" width="2" style="6" customWidth="1"/>
    <col min="21" max="21" width="11.25" style="6" customWidth="1"/>
    <col min="22" max="22" width="2" style="6" customWidth="1"/>
    <col min="23" max="23" width="11.25" style="6" customWidth="1"/>
    <col min="24" max="24" width="2" style="6" customWidth="1"/>
    <col min="25" max="25" width="11.25" style="6" customWidth="1"/>
    <col min="26" max="26" width="2" style="6" customWidth="1"/>
    <col min="27" max="27" width="11.25" style="6" customWidth="1"/>
    <col min="28" max="28" width="2" style="6" customWidth="1"/>
    <col min="29" max="29" width="11.25" style="6" customWidth="1"/>
    <col min="30" max="30" width="2" style="6" customWidth="1"/>
    <col min="31" max="31" width="11.25" style="6" customWidth="1"/>
    <col min="32" max="34" width="2" style="6" customWidth="1"/>
    <col min="35" max="35" width="6.25" style="6" customWidth="1"/>
    <col min="36" max="36" width="2" style="6" customWidth="1"/>
    <col min="37" max="37" width="11.25" style="6" customWidth="1"/>
    <col min="38" max="38" width="2" style="6" customWidth="1"/>
    <col min="39" max="39" width="31.125" style="6" customWidth="1"/>
    <col min="40" max="40" width="2" style="6" customWidth="1"/>
    <col min="41" max="41" width="11.25" style="6" customWidth="1"/>
    <col min="42" max="43" width="1.375" style="8" customWidth="1"/>
    <col min="44" max="44" width="9" style="8"/>
    <col min="45" max="45" width="9" style="311"/>
    <col min="46" max="49" width="9" style="8"/>
    <col min="50" max="50" width="1.25" style="8" customWidth="1"/>
    <col min="51" max="16384" width="9" style="8"/>
  </cols>
  <sheetData>
    <row r="1" spans="1:45" ht="15.75" customHeight="1" x14ac:dyDescent="0.25">
      <c r="A1" s="10" t="str">
        <f ca="1">RIGHT(CELL("filename",$A$1),LEN(CELL("filename",$A$1))-FIND("]",CELL("filename",$A$1)))</f>
        <v>Form CLS</v>
      </c>
      <c r="B1" s="302"/>
      <c r="C1" s="302"/>
      <c r="D1" s="302"/>
      <c r="E1" s="302"/>
      <c r="F1" s="302"/>
      <c r="G1" s="302"/>
      <c r="H1" s="303"/>
      <c r="I1" s="303"/>
      <c r="J1" s="303"/>
      <c r="K1" s="303"/>
      <c r="L1" s="303"/>
      <c r="M1" s="303"/>
      <c r="N1" s="303"/>
      <c r="O1" s="303"/>
      <c r="P1" s="303"/>
      <c r="Q1" s="303"/>
      <c r="R1" s="303"/>
      <c r="S1" s="303"/>
      <c r="T1" s="303"/>
      <c r="U1" s="303"/>
      <c r="V1" s="304"/>
      <c r="W1" s="303"/>
      <c r="X1" s="303"/>
      <c r="Y1" s="303"/>
      <c r="Z1" s="303"/>
      <c r="AA1" s="303"/>
      <c r="AB1" s="303"/>
      <c r="AC1" s="303"/>
      <c r="AD1" s="303"/>
      <c r="AE1" s="303"/>
      <c r="AF1" s="255" t="str">
        <f ca="1">$A$1</f>
        <v>Form CLS</v>
      </c>
      <c r="AG1" s="305"/>
      <c r="AH1" s="8"/>
      <c r="AI1" s="8"/>
      <c r="AJ1" s="8"/>
      <c r="AK1" s="8"/>
      <c r="AL1" s="8"/>
      <c r="AM1" s="8"/>
      <c r="AN1" s="8"/>
      <c r="AO1" s="8"/>
      <c r="AS1" s="8"/>
    </row>
    <row r="2" spans="1:45" ht="16.5" customHeight="1" thickBot="1" x14ac:dyDescent="0.25">
      <c r="A2" s="306"/>
      <c r="B2" s="17">
        <f>Firm_Name</f>
        <v>0</v>
      </c>
      <c r="C2" s="307"/>
      <c r="D2" s="307"/>
      <c r="E2" s="307"/>
      <c r="F2" s="307"/>
      <c r="G2" s="307"/>
      <c r="H2" s="308"/>
      <c r="I2" s="308"/>
      <c r="J2" s="308"/>
      <c r="K2" s="308"/>
      <c r="L2" s="308"/>
      <c r="M2" s="308"/>
      <c r="N2" s="308"/>
      <c r="O2" s="308"/>
      <c r="P2" s="308"/>
      <c r="Q2" s="308"/>
      <c r="R2" s="308"/>
      <c r="S2" s="308"/>
      <c r="T2" s="308"/>
      <c r="U2" s="308"/>
      <c r="V2" s="309"/>
      <c r="W2" s="308"/>
      <c r="X2" s="308"/>
      <c r="Y2" s="308"/>
      <c r="Z2" s="308"/>
      <c r="AA2" s="308"/>
      <c r="AB2" s="308"/>
      <c r="AC2" s="308"/>
      <c r="AD2" s="308"/>
      <c r="AE2" s="308"/>
      <c r="AF2" s="92" t="str">
        <f>"AML/CFT Statistical Return in respect of the year ended "&amp;TEXT(Reporting_Period_End_Date,"DD-MMM-YYYY")</f>
        <v>AML/CFT Statistical Return in respect of the year ended 00-Jan-1900</v>
      </c>
      <c r="AG2" s="310"/>
      <c r="AH2" s="8"/>
      <c r="AI2" s="8"/>
      <c r="AJ2" s="8"/>
      <c r="AK2" s="8"/>
      <c r="AL2" s="8"/>
      <c r="AM2" s="8"/>
      <c r="AN2" s="8"/>
      <c r="AO2" s="8"/>
      <c r="AS2" s="8"/>
    </row>
    <row r="3" spans="1:45" x14ac:dyDescent="0.2">
      <c r="A3" s="21"/>
      <c r="B3" s="23"/>
      <c r="C3" s="23"/>
      <c r="D3" s="23"/>
      <c r="E3" s="23"/>
      <c r="F3" s="23"/>
      <c r="G3" s="23"/>
      <c r="H3" s="23"/>
      <c r="I3" s="23"/>
      <c r="J3" s="23"/>
      <c r="K3" s="23"/>
      <c r="L3" s="258"/>
      <c r="M3" s="257"/>
      <c r="N3" s="257"/>
      <c r="O3" s="257"/>
      <c r="P3" s="257"/>
      <c r="Q3" s="257"/>
      <c r="R3" s="257"/>
      <c r="S3" s="257"/>
      <c r="T3" s="257"/>
      <c r="U3" s="257"/>
      <c r="V3" s="257"/>
      <c r="W3" s="257"/>
      <c r="X3" s="257"/>
      <c r="Y3" s="257"/>
      <c r="Z3" s="257"/>
      <c r="AA3" s="257"/>
      <c r="AB3" s="257"/>
      <c r="AC3" s="24"/>
      <c r="AD3" s="257"/>
      <c r="AE3" s="257"/>
      <c r="AF3" s="23"/>
      <c r="AG3" s="25"/>
      <c r="AH3" s="8"/>
      <c r="AI3" s="311"/>
      <c r="AJ3" s="8"/>
      <c r="AK3" s="8"/>
      <c r="AL3" s="8"/>
      <c r="AM3" s="8"/>
      <c r="AN3" s="8"/>
      <c r="AO3" s="8"/>
      <c r="AS3" s="8"/>
    </row>
    <row r="4" spans="1:45" ht="12.75" customHeight="1" x14ac:dyDescent="0.2">
      <c r="A4" s="26"/>
      <c r="B4" s="22"/>
      <c r="C4" s="22"/>
      <c r="D4" s="22"/>
      <c r="E4" s="22"/>
      <c r="F4" s="22"/>
      <c r="G4" s="22"/>
      <c r="H4" s="22"/>
      <c r="I4" s="22"/>
      <c r="J4" s="22"/>
      <c r="K4" s="22"/>
      <c r="L4" s="260"/>
      <c r="M4" s="7"/>
      <c r="N4" s="7"/>
      <c r="O4" s="7"/>
      <c r="P4" s="7"/>
      <c r="Q4" s="7"/>
      <c r="R4" s="7"/>
      <c r="S4" s="7"/>
      <c r="T4" s="7"/>
      <c r="U4" s="7"/>
      <c r="V4" s="7"/>
      <c r="W4" s="499" t="s">
        <v>969</v>
      </c>
      <c r="X4" s="499"/>
      <c r="Y4" s="499"/>
      <c r="Z4" s="499"/>
      <c r="AA4" s="499"/>
      <c r="AB4" s="499"/>
      <c r="AC4" s="499"/>
      <c r="AD4" s="7"/>
      <c r="AE4" s="7"/>
      <c r="AF4" s="22"/>
      <c r="AG4" s="28"/>
      <c r="AH4" s="8"/>
      <c r="AI4" s="311"/>
      <c r="AJ4" s="8"/>
      <c r="AK4" s="8"/>
      <c r="AL4" s="8"/>
      <c r="AM4" s="8"/>
      <c r="AN4" s="8"/>
      <c r="AO4" s="8"/>
      <c r="AS4" s="8"/>
    </row>
    <row r="5" spans="1:45" ht="12.75" customHeight="1" x14ac:dyDescent="0.2">
      <c r="A5" s="26"/>
      <c r="B5" s="22"/>
      <c r="C5" s="22"/>
      <c r="D5" s="22"/>
      <c r="E5" s="22"/>
      <c r="F5" s="22"/>
      <c r="G5" s="22"/>
      <c r="H5" s="22"/>
      <c r="I5" s="22"/>
      <c r="J5" s="22"/>
      <c r="K5" s="22"/>
      <c r="L5" s="260"/>
      <c r="M5" s="7"/>
      <c r="N5" s="7"/>
      <c r="O5" s="7"/>
      <c r="P5" s="7"/>
      <c r="Q5" s="7"/>
      <c r="R5" s="7"/>
      <c r="S5" s="7"/>
      <c r="T5" s="7"/>
      <c r="U5" s="7"/>
      <c r="V5" s="7"/>
      <c r="W5" s="499"/>
      <c r="X5" s="499"/>
      <c r="Y5" s="499"/>
      <c r="Z5" s="499"/>
      <c r="AA5" s="499"/>
      <c r="AB5" s="499"/>
      <c r="AC5" s="499"/>
      <c r="AD5" s="7"/>
      <c r="AE5" s="47" t="str">
        <f>IF('Control Sheet'!N49="NO","N/A",IF(AND(K220="Complete",M220=""),"Complete",IF(AND(K220="Complete",M220="Possible Error"),"Possible Error","Incomplete")))</f>
        <v>Incomplete</v>
      </c>
      <c r="AF5" s="22"/>
      <c r="AG5" s="28"/>
      <c r="AH5" s="8"/>
      <c r="AI5" s="311"/>
      <c r="AJ5" s="8"/>
      <c r="AK5" s="8"/>
      <c r="AL5" s="8"/>
      <c r="AM5" s="8"/>
      <c r="AN5" s="8"/>
      <c r="AO5" s="8"/>
      <c r="AS5" s="8"/>
    </row>
    <row r="6" spans="1:45" ht="44.25" customHeight="1" x14ac:dyDescent="0.7">
      <c r="A6" s="26"/>
      <c r="B6" s="22"/>
      <c r="C6" s="22"/>
      <c r="D6" s="22"/>
      <c r="E6" s="22"/>
      <c r="F6" s="312" t="s">
        <v>918</v>
      </c>
      <c r="G6" s="22"/>
      <c r="H6" s="22"/>
      <c r="I6" s="22"/>
      <c r="J6" s="22"/>
      <c r="K6" s="22"/>
      <c r="L6" s="260"/>
      <c r="M6" s="7"/>
      <c r="N6" s="7"/>
      <c r="O6" s="7"/>
      <c r="P6" s="7"/>
      <c r="Q6" s="7"/>
      <c r="R6" s="7"/>
      <c r="S6" s="7"/>
      <c r="T6" s="7"/>
      <c r="U6" s="7"/>
      <c r="V6" s="7"/>
      <c r="W6" s="7"/>
      <c r="X6" s="7"/>
      <c r="Y6" s="7"/>
      <c r="Z6" s="7"/>
      <c r="AA6" s="7"/>
      <c r="AB6" s="7"/>
      <c r="AC6" s="7"/>
      <c r="AD6" s="7"/>
      <c r="AE6" s="7"/>
      <c r="AF6" s="22"/>
      <c r="AG6" s="28"/>
      <c r="AH6" s="8"/>
      <c r="AI6" s="311"/>
      <c r="AJ6" s="8"/>
      <c r="AK6" s="8"/>
      <c r="AL6" s="8"/>
      <c r="AM6" s="8"/>
      <c r="AN6" s="8"/>
      <c r="AO6" s="8"/>
      <c r="AS6" s="8"/>
    </row>
    <row r="7" spans="1:45" x14ac:dyDescent="0.2">
      <c r="A7" s="26"/>
      <c r="B7" s="22"/>
      <c r="C7" s="22"/>
      <c r="D7" s="22"/>
      <c r="E7" s="22"/>
      <c r="F7" s="22"/>
      <c r="G7" s="22"/>
      <c r="H7" s="22"/>
      <c r="I7" s="22"/>
      <c r="J7" s="22"/>
      <c r="K7" s="22"/>
      <c r="L7" s="260"/>
      <c r="M7" s="7"/>
      <c r="N7" s="7"/>
      <c r="O7" s="7"/>
      <c r="P7" s="7"/>
      <c r="Q7" s="7"/>
      <c r="R7" s="7"/>
      <c r="S7" s="7"/>
      <c r="T7" s="7"/>
      <c r="U7" s="7"/>
      <c r="V7" s="7"/>
      <c r="W7" s="7"/>
      <c r="X7" s="7"/>
      <c r="Y7" s="7"/>
      <c r="Z7" s="7"/>
      <c r="AA7" s="7"/>
      <c r="AB7" s="7"/>
      <c r="AC7" s="7"/>
      <c r="AD7" s="7"/>
      <c r="AE7" s="7"/>
      <c r="AF7" s="22"/>
      <c r="AG7" s="28"/>
      <c r="AH7" s="8"/>
      <c r="AI7" s="311"/>
      <c r="AJ7" s="8"/>
      <c r="AK7" s="8"/>
      <c r="AL7" s="8"/>
      <c r="AM7" s="8"/>
      <c r="AN7" s="8"/>
      <c r="AO7" s="8"/>
      <c r="AS7" s="8"/>
    </row>
    <row r="8" spans="1:45" ht="15.75" customHeight="1" x14ac:dyDescent="0.2">
      <c r="A8" s="26"/>
      <c r="B8" s="22"/>
      <c r="C8" s="22"/>
      <c r="D8" s="22"/>
      <c r="E8" s="22"/>
      <c r="F8" s="22"/>
      <c r="G8" s="22"/>
      <c r="H8" s="262"/>
      <c r="I8" s="22"/>
      <c r="J8" s="22"/>
      <c r="K8" s="22"/>
      <c r="L8" s="260"/>
      <c r="M8" s="7"/>
      <c r="N8" s="7"/>
      <c r="O8" s="7"/>
      <c r="P8" s="7"/>
      <c r="Q8" s="7"/>
      <c r="R8" s="7"/>
      <c r="S8" s="7"/>
      <c r="T8" s="7"/>
      <c r="U8" s="7"/>
      <c r="V8" s="7"/>
      <c r="W8" s="7"/>
      <c r="X8" s="7"/>
      <c r="Y8" s="7"/>
      <c r="Z8" s="7"/>
      <c r="AA8" s="7"/>
      <c r="AB8" s="7"/>
      <c r="AC8" s="7"/>
      <c r="AD8" s="7"/>
      <c r="AE8" s="7"/>
      <c r="AF8" s="22"/>
      <c r="AG8" s="28"/>
      <c r="AH8" s="8"/>
      <c r="AI8" s="311"/>
      <c r="AJ8" s="8"/>
      <c r="AK8" s="8"/>
      <c r="AL8" s="8"/>
      <c r="AM8" s="8"/>
      <c r="AN8" s="8"/>
      <c r="AO8" s="8"/>
      <c r="AS8" s="8"/>
    </row>
    <row r="9" spans="1:45" ht="13.5" customHeight="1" thickBot="1" x14ac:dyDescent="0.3">
      <c r="A9" s="26"/>
      <c r="B9" s="313"/>
      <c r="C9" s="313"/>
      <c r="D9" s="313"/>
      <c r="E9" s="313"/>
      <c r="F9" s="313"/>
      <c r="G9" s="313"/>
      <c r="H9" s="313"/>
      <c r="I9" s="313"/>
      <c r="J9" s="313"/>
      <c r="K9" s="313"/>
      <c r="L9" s="314"/>
      <c r="M9" s="7"/>
      <c r="N9" s="7"/>
      <c r="O9" s="7"/>
      <c r="P9" s="7"/>
      <c r="Q9" s="7"/>
      <c r="R9" s="7"/>
      <c r="S9" s="7"/>
      <c r="T9" s="7"/>
      <c r="U9" s="7"/>
      <c r="V9" s="7"/>
      <c r="W9" s="7"/>
      <c r="X9" s="7"/>
      <c r="Y9" s="7"/>
      <c r="Z9" s="7"/>
      <c r="AA9" s="7"/>
      <c r="AB9" s="7"/>
      <c r="AC9" s="7"/>
      <c r="AD9" s="7"/>
      <c r="AE9" s="315"/>
      <c r="AF9" s="22"/>
      <c r="AG9" s="28"/>
      <c r="AH9" s="8"/>
      <c r="AI9" s="311"/>
      <c r="AJ9" s="8"/>
      <c r="AK9" s="8"/>
      <c r="AL9" s="8"/>
      <c r="AM9" s="8"/>
      <c r="AN9" s="8"/>
      <c r="AO9" s="8"/>
      <c r="AS9" s="8"/>
    </row>
    <row r="10" spans="1:45" ht="13.5" thickBot="1" x14ac:dyDescent="0.25">
      <c r="A10" s="26"/>
      <c r="B10" s="32"/>
      <c r="C10" s="33" t="s">
        <v>1029</v>
      </c>
      <c r="D10" s="34"/>
      <c r="E10" s="316"/>
      <c r="F10" s="316"/>
      <c r="G10" s="317"/>
      <c r="H10" s="317"/>
      <c r="I10" s="317"/>
      <c r="J10" s="317"/>
      <c r="K10" s="281"/>
      <c r="L10" s="281"/>
      <c r="M10" s="281"/>
      <c r="N10" s="281"/>
      <c r="O10" s="281"/>
      <c r="P10" s="281"/>
      <c r="Q10" s="281"/>
      <c r="R10" s="281"/>
      <c r="S10" s="281"/>
      <c r="T10" s="281"/>
      <c r="U10" s="281"/>
      <c r="V10" s="281"/>
      <c r="W10" s="281"/>
      <c r="X10" s="281"/>
      <c r="Y10" s="281"/>
      <c r="Z10" s="281"/>
      <c r="AA10" s="281"/>
      <c r="AB10" s="281"/>
      <c r="AC10" s="318"/>
      <c r="AD10" s="318"/>
      <c r="AE10" s="35" t="str">
        <f>"The information requested in this question is in respect of the year ended "&amp;TEXT(Reporting_Period_End_Date,"DD-MMM-YYYY")</f>
        <v>The information requested in this question is in respect of the year ended 00-Jan-1900</v>
      </c>
      <c r="AF10" s="36"/>
      <c r="AG10" s="28"/>
      <c r="AH10" s="8"/>
      <c r="AI10" s="37" t="s">
        <v>973</v>
      </c>
      <c r="AJ10" s="30" t="s">
        <v>974</v>
      </c>
      <c r="AK10" s="8"/>
      <c r="AL10" s="8"/>
      <c r="AM10" s="8"/>
      <c r="AN10" s="8"/>
      <c r="AO10" s="8"/>
      <c r="AS10" s="8"/>
    </row>
    <row r="11" spans="1:45" ht="13.9" customHeight="1" x14ac:dyDescent="0.25">
      <c r="A11" s="26"/>
      <c r="B11" s="42"/>
      <c r="C11" s="319"/>
      <c r="D11" s="319"/>
      <c r="E11" s="320"/>
      <c r="F11" s="320"/>
      <c r="G11" s="115"/>
      <c r="H11" s="115"/>
      <c r="I11" s="115"/>
      <c r="J11" s="115"/>
      <c r="K11" s="282"/>
      <c r="L11" s="282"/>
      <c r="M11" s="282"/>
      <c r="N11" s="282"/>
      <c r="O11" s="282"/>
      <c r="P11" s="282"/>
      <c r="Q11" s="282"/>
      <c r="R11" s="282"/>
      <c r="S11" s="282"/>
      <c r="T11" s="282"/>
      <c r="U11" s="282"/>
      <c r="V11" s="282"/>
      <c r="W11" s="282"/>
      <c r="X11" s="282"/>
      <c r="Y11" s="282"/>
      <c r="Z11" s="282"/>
      <c r="AA11" s="282"/>
      <c r="AB11" s="282"/>
      <c r="AC11" s="282"/>
      <c r="AD11" s="282"/>
      <c r="AE11" s="283"/>
      <c r="AF11" s="48"/>
      <c r="AG11" s="28"/>
      <c r="AH11" s="8"/>
      <c r="AI11" s="311"/>
      <c r="AJ11" s="8"/>
      <c r="AK11" s="8"/>
      <c r="AL11" s="8"/>
      <c r="AM11" s="8"/>
      <c r="AN11" s="8"/>
      <c r="AO11" s="8"/>
      <c r="AS11" s="8"/>
    </row>
    <row r="12" spans="1:45" ht="13.9" customHeight="1" x14ac:dyDescent="0.2">
      <c r="A12" s="26"/>
      <c r="B12" s="42"/>
      <c r="C12" s="319" t="s">
        <v>883</v>
      </c>
      <c r="D12" s="319"/>
      <c r="E12" s="320"/>
      <c r="F12" s="320"/>
      <c r="G12" s="115"/>
      <c r="H12" s="115"/>
      <c r="I12" s="321"/>
      <c r="J12" s="115"/>
      <c r="K12" s="282"/>
      <c r="L12" s="282"/>
      <c r="M12" s="282"/>
      <c r="N12" s="282"/>
      <c r="O12" s="282"/>
      <c r="P12" s="282"/>
      <c r="Q12" s="282"/>
      <c r="R12" s="282"/>
      <c r="S12" s="282"/>
      <c r="T12" s="282"/>
      <c r="U12" s="282"/>
      <c r="V12" s="282"/>
      <c r="W12" s="282"/>
      <c r="X12" s="282"/>
      <c r="Y12" s="282"/>
      <c r="Z12" s="282"/>
      <c r="AA12" s="282"/>
      <c r="AB12" s="282"/>
      <c r="AC12" s="282"/>
      <c r="AD12" s="282"/>
      <c r="AE12" s="47" t="str">
        <f>IF(COUNTIF(AE13:AE28,"Incomplete")&gt;0,"Incomplete","Complete")</f>
        <v>Incomplete</v>
      </c>
      <c r="AF12" s="48"/>
      <c r="AG12" s="28"/>
      <c r="AH12" s="8"/>
      <c r="AI12" s="311"/>
      <c r="AJ12" s="8"/>
      <c r="AK12" s="8"/>
      <c r="AL12" s="8"/>
      <c r="AM12" s="8"/>
      <c r="AN12" s="8"/>
      <c r="AO12" s="8"/>
      <c r="AS12" s="8"/>
    </row>
    <row r="13" spans="1:45" ht="13.9" customHeight="1" x14ac:dyDescent="0.25">
      <c r="A13" s="26"/>
      <c r="B13" s="42"/>
      <c r="C13" s="44"/>
      <c r="D13" s="44"/>
      <c r="E13" s="44"/>
      <c r="F13" s="44"/>
      <c r="G13" s="44"/>
      <c r="H13" s="44"/>
      <c r="I13" s="44"/>
      <c r="J13" s="44"/>
      <c r="K13" s="493" t="s">
        <v>920</v>
      </c>
      <c r="L13" s="494"/>
      <c r="M13" s="494"/>
      <c r="N13" s="494"/>
      <c r="O13" s="494"/>
      <c r="P13" s="494"/>
      <c r="Q13" s="494"/>
      <c r="R13" s="494"/>
      <c r="S13" s="494"/>
      <c r="T13" s="494"/>
      <c r="U13" s="494"/>
      <c r="V13" s="494"/>
      <c r="W13" s="495"/>
      <c r="X13" s="289"/>
      <c r="Y13" s="289"/>
      <c r="Z13" s="282"/>
      <c r="AA13" s="282"/>
      <c r="AB13" s="282"/>
      <c r="AC13" s="44"/>
      <c r="AD13" s="282"/>
      <c r="AE13" s="283"/>
      <c r="AF13" s="48"/>
      <c r="AG13" s="28"/>
      <c r="AH13" s="8"/>
      <c r="AI13" s="8"/>
      <c r="AJ13" s="8"/>
      <c r="AK13" s="8"/>
      <c r="AL13" s="8"/>
      <c r="AM13" s="8"/>
      <c r="AN13" s="8"/>
      <c r="AO13" s="8"/>
      <c r="AS13" s="8"/>
    </row>
    <row r="14" spans="1:45" ht="13.9" customHeight="1" x14ac:dyDescent="0.25">
      <c r="A14" s="26"/>
      <c r="B14" s="42"/>
      <c r="C14" s="322"/>
      <c r="D14" s="322"/>
      <c r="E14" s="44"/>
      <c r="F14" s="44"/>
      <c r="G14" s="44"/>
      <c r="H14" s="44"/>
      <c r="I14" s="44"/>
      <c r="J14" s="44"/>
      <c r="K14" s="323"/>
      <c r="L14" s="282"/>
      <c r="M14" s="496" t="s">
        <v>921</v>
      </c>
      <c r="N14" s="497"/>
      <c r="O14" s="497"/>
      <c r="P14" s="497"/>
      <c r="Q14" s="497"/>
      <c r="R14" s="497"/>
      <c r="S14" s="497"/>
      <c r="T14" s="497"/>
      <c r="U14" s="498"/>
      <c r="V14" s="282"/>
      <c r="W14" s="324"/>
      <c r="X14" s="289"/>
      <c r="Y14" s="289"/>
      <c r="Z14" s="282"/>
      <c r="AA14" s="282"/>
      <c r="AB14" s="282"/>
      <c r="AC14" s="44"/>
      <c r="AD14" s="282"/>
      <c r="AE14" s="283"/>
      <c r="AF14" s="48"/>
      <c r="AG14" s="28"/>
      <c r="AH14" s="8"/>
      <c r="AI14" s="8"/>
      <c r="AJ14" s="8"/>
      <c r="AK14" s="8"/>
      <c r="AL14" s="8"/>
      <c r="AM14" s="8"/>
      <c r="AN14" s="8"/>
      <c r="AO14" s="8"/>
      <c r="AS14" s="8"/>
    </row>
    <row r="15" spans="1:45" ht="115.5" x14ac:dyDescent="0.25">
      <c r="A15" s="26"/>
      <c r="B15" s="42"/>
      <c r="C15" s="319"/>
      <c r="D15" s="319"/>
      <c r="E15" s="44"/>
      <c r="F15" s="44"/>
      <c r="G15" s="44"/>
      <c r="H15" s="44"/>
      <c r="I15" s="44"/>
      <c r="J15" s="44"/>
      <c r="K15" s="63" t="s">
        <v>925</v>
      </c>
      <c r="L15" s="289"/>
      <c r="M15" s="63" t="s">
        <v>926</v>
      </c>
      <c r="N15" s="325"/>
      <c r="O15" s="63" t="s">
        <v>927</v>
      </c>
      <c r="P15" s="325"/>
      <c r="Q15" s="63" t="s">
        <v>928</v>
      </c>
      <c r="R15" s="325"/>
      <c r="S15" s="63" t="s">
        <v>929</v>
      </c>
      <c r="T15" s="325"/>
      <c r="U15" s="326" t="s">
        <v>930</v>
      </c>
      <c r="V15" s="68"/>
      <c r="W15" s="64" t="s">
        <v>1</v>
      </c>
      <c r="X15" s="289"/>
      <c r="Y15" s="63" t="s">
        <v>931</v>
      </c>
      <c r="Z15" s="289"/>
      <c r="AA15" s="289"/>
      <c r="AB15" s="289"/>
      <c r="AC15" s="44"/>
      <c r="AD15" s="289"/>
      <c r="AE15" s="283"/>
      <c r="AF15" s="48"/>
      <c r="AG15" s="28"/>
      <c r="AH15" s="8"/>
      <c r="AI15" s="8"/>
      <c r="AJ15" s="8"/>
      <c r="AK15" s="7"/>
      <c r="AL15" s="8"/>
      <c r="AM15" s="8"/>
      <c r="AN15" s="8"/>
      <c r="AO15" s="8"/>
      <c r="AS15" s="8"/>
    </row>
    <row r="16" spans="1:45" ht="13.9" customHeight="1" x14ac:dyDescent="0.25">
      <c r="A16" s="26"/>
      <c r="B16" s="42"/>
      <c r="C16" s="319"/>
      <c r="D16" s="319"/>
      <c r="E16" s="44"/>
      <c r="F16" s="44"/>
      <c r="G16" s="44"/>
      <c r="H16" s="44"/>
      <c r="I16" s="282"/>
      <c r="J16" s="44"/>
      <c r="K16" s="65" t="s">
        <v>2</v>
      </c>
      <c r="L16" s="327"/>
      <c r="M16" s="65" t="s">
        <v>2</v>
      </c>
      <c r="N16" s="328"/>
      <c r="O16" s="65" t="s">
        <v>2</v>
      </c>
      <c r="P16" s="328"/>
      <c r="Q16" s="65" t="s">
        <v>2</v>
      </c>
      <c r="R16" s="328"/>
      <c r="S16" s="65" t="s">
        <v>2</v>
      </c>
      <c r="T16" s="328"/>
      <c r="U16" s="329" t="s">
        <v>2</v>
      </c>
      <c r="V16" s="327"/>
      <c r="W16" s="65" t="s">
        <v>2</v>
      </c>
      <c r="X16" s="289"/>
      <c r="Y16" s="65" t="s">
        <v>932</v>
      </c>
      <c r="Z16" s="289"/>
      <c r="AA16" s="289"/>
      <c r="AB16" s="289"/>
      <c r="AC16" s="44"/>
      <c r="AD16" s="289"/>
      <c r="AE16" s="283"/>
      <c r="AF16" s="48"/>
      <c r="AG16" s="28"/>
      <c r="AH16" s="8"/>
      <c r="AI16" s="8"/>
      <c r="AJ16" s="8"/>
      <c r="AK16" s="7"/>
      <c r="AL16" s="8"/>
      <c r="AM16" s="8"/>
      <c r="AN16" s="8"/>
      <c r="AO16" s="8"/>
      <c r="AS16" s="8"/>
    </row>
    <row r="17" spans="1:45" ht="13.9" customHeight="1" x14ac:dyDescent="0.25">
      <c r="A17" s="26"/>
      <c r="B17" s="42"/>
      <c r="C17" s="319"/>
      <c r="D17" s="319"/>
      <c r="E17" s="44"/>
      <c r="F17" s="44"/>
      <c r="G17" s="44"/>
      <c r="H17" s="44"/>
      <c r="I17" s="289"/>
      <c r="J17" s="44"/>
      <c r="K17" s="289"/>
      <c r="L17" s="289"/>
      <c r="M17" s="289"/>
      <c r="N17" s="289"/>
      <c r="O17" s="289"/>
      <c r="P17" s="289"/>
      <c r="Q17" s="289"/>
      <c r="R17" s="289"/>
      <c r="S17" s="289"/>
      <c r="T17" s="289"/>
      <c r="U17" s="289"/>
      <c r="V17" s="289"/>
      <c r="W17" s="289"/>
      <c r="X17" s="289"/>
      <c r="Y17" s="289"/>
      <c r="Z17" s="289"/>
      <c r="AA17" s="289"/>
      <c r="AB17" s="289"/>
      <c r="AC17" s="44"/>
      <c r="AD17" s="289"/>
      <c r="AE17" s="283"/>
      <c r="AF17" s="48"/>
      <c r="AG17" s="28"/>
      <c r="AH17" s="8"/>
      <c r="AI17" s="8"/>
      <c r="AJ17" s="8"/>
      <c r="AK17" s="7"/>
      <c r="AL17" s="8"/>
      <c r="AM17" s="8"/>
      <c r="AN17" s="8"/>
      <c r="AO17" s="8"/>
      <c r="AS17" s="8"/>
    </row>
    <row r="18" spans="1:45" ht="13.9" customHeight="1" x14ac:dyDescent="0.2">
      <c r="A18" s="26"/>
      <c r="B18" s="42"/>
      <c r="C18" s="492" t="s">
        <v>933</v>
      </c>
      <c r="D18" s="492"/>
      <c r="E18" s="492"/>
      <c r="F18" s="492"/>
      <c r="G18" s="492"/>
      <c r="H18" s="44"/>
      <c r="I18" s="289"/>
      <c r="J18" s="44"/>
      <c r="K18" s="249"/>
      <c r="L18" s="44"/>
      <c r="M18" s="249"/>
      <c r="N18" s="44"/>
      <c r="O18" s="249"/>
      <c r="P18" s="44"/>
      <c r="Q18" s="249"/>
      <c r="R18" s="289"/>
      <c r="S18" s="249"/>
      <c r="T18" s="289"/>
      <c r="U18" s="249"/>
      <c r="V18" s="289"/>
      <c r="W18" s="330">
        <f>SUM(M18:U18)</f>
        <v>0</v>
      </c>
      <c r="X18" s="289"/>
      <c r="Y18" s="289"/>
      <c r="Z18" s="289"/>
      <c r="AA18" s="289"/>
      <c r="AB18" s="289"/>
      <c r="AC18" s="44"/>
      <c r="AD18" s="289"/>
      <c r="AE18" s="47" t="str">
        <f>IF(OR(K18="",M18="",O18="",Q18="",S18="",U18=""),"Incomplete","Complete")</f>
        <v>Incomplete</v>
      </c>
      <c r="AF18" s="48"/>
      <c r="AG18" s="28"/>
      <c r="AH18" s="8"/>
      <c r="AI18" s="8"/>
      <c r="AJ18" s="8"/>
      <c r="AK18" s="7"/>
      <c r="AL18" s="8"/>
      <c r="AM18" s="8"/>
      <c r="AN18" s="8"/>
      <c r="AO18" s="8"/>
      <c r="AS18" s="8"/>
    </row>
    <row r="19" spans="1:45" ht="13.9" customHeight="1" x14ac:dyDescent="0.25">
      <c r="A19" s="26"/>
      <c r="B19" s="42"/>
      <c r="C19" s="492"/>
      <c r="D19" s="492"/>
      <c r="E19" s="492"/>
      <c r="F19" s="492"/>
      <c r="G19" s="492"/>
      <c r="H19" s="44"/>
      <c r="I19" s="289"/>
      <c r="J19" s="44"/>
      <c r="K19" s="44"/>
      <c r="L19" s="289"/>
      <c r="M19" s="44"/>
      <c r="N19" s="44"/>
      <c r="O19" s="44"/>
      <c r="P19" s="44"/>
      <c r="Q19" s="44"/>
      <c r="R19" s="44"/>
      <c r="S19" s="44"/>
      <c r="T19" s="282"/>
      <c r="U19" s="44"/>
      <c r="V19" s="282"/>
      <c r="W19" s="44"/>
      <c r="X19" s="289"/>
      <c r="Y19" s="289"/>
      <c r="Z19" s="282"/>
      <c r="AA19" s="282"/>
      <c r="AB19" s="282"/>
      <c r="AC19" s="44"/>
      <c r="AD19" s="282"/>
      <c r="AE19" s="283"/>
      <c r="AF19" s="48"/>
      <c r="AG19" s="28"/>
      <c r="AH19" s="8"/>
      <c r="AI19" s="8"/>
      <c r="AJ19" s="8"/>
      <c r="AL19" s="8"/>
      <c r="AM19" s="8"/>
      <c r="AN19" s="8"/>
      <c r="AO19" s="8"/>
      <c r="AS19" s="8"/>
    </row>
    <row r="20" spans="1:45" ht="13.9" customHeight="1" x14ac:dyDescent="0.2">
      <c r="A20" s="26"/>
      <c r="B20" s="42"/>
      <c r="C20" s="492" t="s">
        <v>1030</v>
      </c>
      <c r="D20" s="492"/>
      <c r="E20" s="492"/>
      <c r="F20" s="492"/>
      <c r="G20" s="492"/>
      <c r="H20" s="492"/>
      <c r="I20" s="492"/>
      <c r="J20" s="44"/>
      <c r="K20" s="44"/>
      <c r="L20" s="44"/>
      <c r="M20" s="44"/>
      <c r="N20" s="44"/>
      <c r="O20" s="44"/>
      <c r="P20" s="44"/>
      <c r="Q20" s="44"/>
      <c r="R20" s="44"/>
      <c r="S20" s="44"/>
      <c r="T20" s="44"/>
      <c r="U20" s="44"/>
      <c r="V20" s="44"/>
      <c r="W20" s="44"/>
      <c r="X20" s="44"/>
      <c r="Y20" s="355"/>
      <c r="Z20" s="282"/>
      <c r="AA20" s="282"/>
      <c r="AB20" s="282"/>
      <c r="AC20" s="44"/>
      <c r="AD20" s="282"/>
      <c r="AE20" s="47" t="str">
        <f>IF(OR(Y20=""),"Incomplete","Complete")</f>
        <v>Incomplete</v>
      </c>
      <c r="AF20" s="48"/>
      <c r="AG20" s="28"/>
      <c r="AH20" s="8"/>
      <c r="AI20" s="8"/>
      <c r="AJ20" s="8"/>
      <c r="AL20" s="8"/>
      <c r="AM20" s="8"/>
      <c r="AN20" s="8"/>
      <c r="AO20" s="8"/>
      <c r="AS20" s="8"/>
    </row>
    <row r="21" spans="1:45" ht="13.9" customHeight="1" x14ac:dyDescent="0.25">
      <c r="A21" s="26"/>
      <c r="B21" s="42"/>
      <c r="C21" s="492"/>
      <c r="D21" s="492"/>
      <c r="E21" s="492"/>
      <c r="F21" s="492"/>
      <c r="G21" s="492"/>
      <c r="H21" s="492"/>
      <c r="I21" s="492"/>
      <c r="J21" s="44"/>
      <c r="K21" s="289"/>
      <c r="L21" s="289"/>
      <c r="M21" s="289"/>
      <c r="N21" s="44"/>
      <c r="O21" s="289"/>
      <c r="P21" s="44"/>
      <c r="Q21" s="289"/>
      <c r="R21" s="44"/>
      <c r="S21" s="289"/>
      <c r="T21" s="289"/>
      <c r="U21" s="289"/>
      <c r="V21" s="289"/>
      <c r="W21" s="289"/>
      <c r="X21" s="289"/>
      <c r="Y21" s="289"/>
      <c r="Z21" s="289"/>
      <c r="AA21" s="289"/>
      <c r="AB21" s="289"/>
      <c r="AC21" s="44"/>
      <c r="AD21" s="289"/>
      <c r="AE21" s="283"/>
      <c r="AF21" s="48"/>
      <c r="AG21" s="28"/>
      <c r="AH21" s="8"/>
      <c r="AI21" s="8"/>
      <c r="AJ21" s="8"/>
      <c r="AK21" s="7"/>
      <c r="AL21" s="8"/>
      <c r="AM21" s="8"/>
      <c r="AN21" s="8"/>
      <c r="AO21" s="8"/>
      <c r="AS21" s="8"/>
    </row>
    <row r="22" spans="1:45" ht="13.9" customHeight="1" x14ac:dyDescent="0.2">
      <c r="A22" s="26"/>
      <c r="B22" s="42"/>
      <c r="C22" s="492" t="s">
        <v>1031</v>
      </c>
      <c r="D22" s="492"/>
      <c r="E22" s="492"/>
      <c r="F22" s="492"/>
      <c r="G22" s="492"/>
      <c r="H22" s="44"/>
      <c r="I22" s="282"/>
      <c r="J22" s="44"/>
      <c r="K22" s="249"/>
      <c r="L22" s="44"/>
      <c r="M22" s="249"/>
      <c r="N22" s="44"/>
      <c r="O22" s="249"/>
      <c r="P22" s="44"/>
      <c r="Q22" s="249"/>
      <c r="R22" s="289"/>
      <c r="S22" s="249"/>
      <c r="T22" s="289"/>
      <c r="U22" s="249"/>
      <c r="V22" s="289"/>
      <c r="W22" s="330">
        <f>SUM(M22:U22)</f>
        <v>0</v>
      </c>
      <c r="X22" s="289"/>
      <c r="Y22" s="289"/>
      <c r="Z22" s="289"/>
      <c r="AA22" s="289"/>
      <c r="AB22" s="289"/>
      <c r="AC22" s="44"/>
      <c r="AD22" s="289"/>
      <c r="AE22" s="47" t="str">
        <f>IF(OR(K22="",M22="",O22="",Q22="",S22="",U22=""),"Incomplete","Complete")</f>
        <v>Incomplete</v>
      </c>
      <c r="AF22" s="48"/>
      <c r="AG22" s="28"/>
      <c r="AH22" s="8"/>
      <c r="AI22" s="8"/>
      <c r="AJ22" s="8"/>
      <c r="AK22" s="7"/>
      <c r="AL22" s="8"/>
      <c r="AM22" s="8"/>
      <c r="AN22" s="8"/>
      <c r="AO22" s="8"/>
      <c r="AS22" s="8"/>
    </row>
    <row r="23" spans="1:45" ht="13.9" customHeight="1" x14ac:dyDescent="0.25">
      <c r="A23" s="26"/>
      <c r="B23" s="42"/>
      <c r="C23" s="492"/>
      <c r="D23" s="492"/>
      <c r="E23" s="492"/>
      <c r="F23" s="492"/>
      <c r="G23" s="492"/>
      <c r="H23" s="44"/>
      <c r="I23" s="289"/>
      <c r="J23" s="44"/>
      <c r="K23" s="44"/>
      <c r="L23" s="289"/>
      <c r="M23" s="44"/>
      <c r="N23" s="44"/>
      <c r="O23" s="44"/>
      <c r="P23" s="44"/>
      <c r="Q23" s="44"/>
      <c r="R23" s="44"/>
      <c r="S23" s="44"/>
      <c r="T23" s="289"/>
      <c r="U23" s="44"/>
      <c r="V23" s="289"/>
      <c r="W23" s="44"/>
      <c r="X23" s="289"/>
      <c r="Y23" s="289"/>
      <c r="Z23" s="289"/>
      <c r="AA23" s="289"/>
      <c r="AB23" s="289"/>
      <c r="AC23" s="44"/>
      <c r="AD23" s="289"/>
      <c r="AE23" s="283"/>
      <c r="AF23" s="48"/>
      <c r="AG23" s="28"/>
      <c r="AH23" s="8"/>
      <c r="AI23" s="8"/>
      <c r="AJ23" s="8"/>
      <c r="AK23" s="7"/>
      <c r="AL23" s="8"/>
      <c r="AM23" s="8"/>
      <c r="AN23" s="8"/>
      <c r="AO23" s="8"/>
      <c r="AS23" s="8"/>
    </row>
    <row r="24" spans="1:45" ht="13.9" customHeight="1" x14ac:dyDescent="0.2">
      <c r="A24" s="26"/>
      <c r="B24" s="42"/>
      <c r="C24" s="492" t="s">
        <v>1032</v>
      </c>
      <c r="D24" s="492"/>
      <c r="E24" s="492"/>
      <c r="F24" s="492"/>
      <c r="G24" s="492"/>
      <c r="H24" s="44"/>
      <c r="I24" s="289"/>
      <c r="J24" s="44"/>
      <c r="K24" s="249"/>
      <c r="L24" s="44"/>
      <c r="M24" s="249"/>
      <c r="N24" s="44"/>
      <c r="O24" s="249"/>
      <c r="P24" s="44"/>
      <c r="Q24" s="249"/>
      <c r="R24" s="289"/>
      <c r="S24" s="249"/>
      <c r="T24" s="289"/>
      <c r="U24" s="249"/>
      <c r="V24" s="289"/>
      <c r="W24" s="330">
        <f>SUM(M24:U24)</f>
        <v>0</v>
      </c>
      <c r="X24" s="289"/>
      <c r="Y24" s="289"/>
      <c r="Z24" s="289"/>
      <c r="AA24" s="289"/>
      <c r="AB24" s="289"/>
      <c r="AC24" s="44"/>
      <c r="AD24" s="289"/>
      <c r="AE24" s="47" t="str">
        <f>IF(OR(K24="",M24="",O24="",Q24="",S24="",U24=""),"Incomplete","Complete")</f>
        <v>Incomplete</v>
      </c>
      <c r="AF24" s="48"/>
      <c r="AG24" s="28"/>
      <c r="AH24" s="8"/>
      <c r="AI24" s="8"/>
      <c r="AJ24" s="8"/>
      <c r="AK24" s="7"/>
      <c r="AL24" s="8"/>
      <c r="AM24" s="8"/>
      <c r="AN24" s="8"/>
      <c r="AO24" s="8"/>
      <c r="AS24" s="8"/>
    </row>
    <row r="25" spans="1:45" ht="13.9" customHeight="1" x14ac:dyDescent="0.25">
      <c r="A25" s="26"/>
      <c r="B25" s="42"/>
      <c r="C25" s="492"/>
      <c r="D25" s="492"/>
      <c r="E25" s="492"/>
      <c r="F25" s="492"/>
      <c r="G25" s="492"/>
      <c r="H25" s="290"/>
      <c r="I25" s="289"/>
      <c r="J25" s="290"/>
      <c r="K25" s="290"/>
      <c r="L25" s="290"/>
      <c r="M25" s="290"/>
      <c r="N25" s="283"/>
      <c r="O25" s="283"/>
      <c r="P25" s="283"/>
      <c r="Q25" s="283"/>
      <c r="R25" s="283"/>
      <c r="S25" s="283"/>
      <c r="T25" s="283"/>
      <c r="U25" s="283"/>
      <c r="V25" s="283"/>
      <c r="W25" s="283"/>
      <c r="X25" s="283"/>
      <c r="Y25" s="283"/>
      <c r="Z25" s="283"/>
      <c r="AA25" s="283"/>
      <c r="AB25" s="283"/>
      <c r="AC25" s="289"/>
      <c r="AD25" s="282"/>
      <c r="AE25" s="283"/>
      <c r="AF25" s="48"/>
      <c r="AG25" s="28"/>
      <c r="AH25" s="8"/>
      <c r="AI25" s="8"/>
      <c r="AJ25" s="8"/>
      <c r="AK25" s="8"/>
      <c r="AL25" s="8"/>
      <c r="AM25" s="8"/>
      <c r="AN25" s="8"/>
      <c r="AO25" s="8"/>
      <c r="AS25" s="8"/>
    </row>
    <row r="26" spans="1:45" ht="13.5" customHeight="1" x14ac:dyDescent="0.25">
      <c r="A26" s="26"/>
      <c r="B26" s="42"/>
      <c r="C26" s="287"/>
      <c r="D26" s="44"/>
      <c r="E26" s="44"/>
      <c r="F26" s="289"/>
      <c r="G26" s="44"/>
      <c r="H26" s="290"/>
      <c r="I26" s="282"/>
      <c r="J26" s="290"/>
      <c r="K26" s="282"/>
      <c r="L26" s="282"/>
      <c r="M26" s="282"/>
      <c r="N26" s="282"/>
      <c r="O26" s="282"/>
      <c r="P26" s="282"/>
      <c r="Q26" s="282"/>
      <c r="R26" s="282"/>
      <c r="S26" s="282"/>
      <c r="T26" s="282"/>
      <c r="U26" s="282"/>
      <c r="V26" s="282"/>
      <c r="W26" s="282"/>
      <c r="X26" s="282"/>
      <c r="Y26" s="282"/>
      <c r="Z26" s="282"/>
      <c r="AA26" s="282"/>
      <c r="AB26" s="282"/>
      <c r="AC26" s="282"/>
      <c r="AD26" s="282"/>
      <c r="AE26" s="283"/>
      <c r="AF26" s="48"/>
      <c r="AG26" s="28"/>
      <c r="AH26" s="8"/>
      <c r="AI26" s="8"/>
      <c r="AJ26" s="8"/>
      <c r="AK26" s="7"/>
      <c r="AL26" s="8"/>
      <c r="AM26" s="8"/>
      <c r="AN26" s="8"/>
      <c r="AO26" s="8"/>
      <c r="AS26" s="8"/>
    </row>
    <row r="27" spans="1:45" ht="13.9" customHeight="1" x14ac:dyDescent="0.2">
      <c r="A27" s="26"/>
      <c r="B27" s="42"/>
      <c r="C27" s="113" t="s">
        <v>886</v>
      </c>
      <c r="D27" s="44"/>
      <c r="E27" s="44"/>
      <c r="F27" s="289"/>
      <c r="G27" s="58"/>
      <c r="H27" s="290"/>
      <c r="I27" s="44"/>
      <c r="J27" s="44"/>
      <c r="K27" s="249"/>
      <c r="L27" s="282"/>
      <c r="M27" s="282"/>
      <c r="N27" s="282"/>
      <c r="O27" s="282"/>
      <c r="P27" s="282"/>
      <c r="Q27" s="282"/>
      <c r="R27" s="282"/>
      <c r="S27" s="282"/>
      <c r="T27" s="282"/>
      <c r="U27" s="282"/>
      <c r="V27" s="282"/>
      <c r="W27" s="282"/>
      <c r="X27" s="282"/>
      <c r="Y27" s="282"/>
      <c r="Z27" s="282"/>
      <c r="AA27" s="282"/>
      <c r="AB27" s="282"/>
      <c r="AC27" s="282"/>
      <c r="AD27" s="282"/>
      <c r="AE27" s="47" t="str">
        <f>IF(OR(K27=""),"Incomplete","Complete")</f>
        <v>Incomplete</v>
      </c>
      <c r="AF27" s="48"/>
      <c r="AG27" s="28"/>
      <c r="AH27" s="8"/>
      <c r="AI27" s="8"/>
      <c r="AJ27" s="8"/>
      <c r="AK27" s="7"/>
      <c r="AL27" s="8"/>
      <c r="AM27" s="8"/>
      <c r="AN27" s="8"/>
      <c r="AO27" s="8"/>
      <c r="AS27" s="8"/>
    </row>
    <row r="28" spans="1:45" ht="13.9" customHeight="1" thickBot="1" x14ac:dyDescent="0.3">
      <c r="A28" s="26"/>
      <c r="B28" s="49"/>
      <c r="C28" s="331"/>
      <c r="D28" s="331"/>
      <c r="E28" s="50"/>
      <c r="F28" s="50"/>
      <c r="G28" s="50"/>
      <c r="H28" s="50"/>
      <c r="I28" s="300"/>
      <c r="J28" s="50"/>
      <c r="K28" s="300"/>
      <c r="L28" s="300"/>
      <c r="M28" s="50"/>
      <c r="N28" s="300"/>
      <c r="O28" s="50"/>
      <c r="P28" s="50"/>
      <c r="Q28" s="50"/>
      <c r="R28" s="50"/>
      <c r="S28" s="50"/>
      <c r="T28" s="50"/>
      <c r="U28" s="50"/>
      <c r="V28" s="300"/>
      <c r="W28" s="50"/>
      <c r="X28" s="300"/>
      <c r="Y28" s="300"/>
      <c r="Z28" s="300"/>
      <c r="AA28" s="300"/>
      <c r="AB28" s="300"/>
      <c r="AC28" s="50"/>
      <c r="AD28" s="300"/>
      <c r="AE28" s="332"/>
      <c r="AF28" s="52"/>
      <c r="AG28" s="28"/>
      <c r="AH28" s="8"/>
      <c r="AI28" s="8"/>
      <c r="AJ28" s="8"/>
      <c r="AK28" s="7"/>
      <c r="AL28" s="8"/>
      <c r="AM28" s="8"/>
      <c r="AN28" s="8"/>
      <c r="AO28" s="8"/>
      <c r="AS28" s="8"/>
    </row>
    <row r="29" spans="1:45" ht="13.9" customHeight="1" thickBot="1" x14ac:dyDescent="0.3">
      <c r="A29" s="26"/>
      <c r="C29" s="333"/>
      <c r="D29" s="333"/>
      <c r="E29" s="22"/>
      <c r="F29" s="22"/>
      <c r="G29" s="22"/>
      <c r="H29" s="22"/>
      <c r="I29" s="7"/>
      <c r="J29" s="22"/>
      <c r="K29" s="264"/>
      <c r="L29" s="264"/>
      <c r="M29" s="264"/>
      <c r="N29" s="264"/>
      <c r="O29" s="264"/>
      <c r="P29" s="264"/>
      <c r="Q29" s="264"/>
      <c r="R29" s="264"/>
      <c r="S29" s="264"/>
      <c r="T29" s="264"/>
      <c r="U29" s="264"/>
      <c r="V29" s="264"/>
      <c r="W29" s="264"/>
      <c r="X29" s="264"/>
      <c r="Y29" s="264"/>
      <c r="Z29" s="264"/>
      <c r="AA29" s="264"/>
      <c r="AB29" s="264"/>
      <c r="AC29" s="8"/>
      <c r="AD29" s="264"/>
      <c r="AE29" s="315"/>
      <c r="AF29" s="22"/>
      <c r="AG29" s="28"/>
      <c r="AH29" s="8"/>
      <c r="AI29" s="311"/>
      <c r="AJ29" s="8"/>
      <c r="AK29" s="8"/>
      <c r="AL29" s="8"/>
      <c r="AM29" s="7"/>
      <c r="AN29" s="8"/>
      <c r="AO29" s="8"/>
      <c r="AS29" s="8"/>
    </row>
    <row r="30" spans="1:45" ht="13.5" thickBot="1" x14ac:dyDescent="0.25">
      <c r="A30" s="26"/>
      <c r="B30" s="32"/>
      <c r="C30" s="33" t="s">
        <v>1044</v>
      </c>
      <c r="D30" s="34"/>
      <c r="E30" s="316"/>
      <c r="F30" s="316"/>
      <c r="G30" s="317"/>
      <c r="H30" s="317"/>
      <c r="I30" s="317"/>
      <c r="J30" s="317"/>
      <c r="K30" s="317"/>
      <c r="L30" s="317"/>
      <c r="M30" s="281"/>
      <c r="N30" s="281"/>
      <c r="O30" s="281"/>
      <c r="P30" s="281"/>
      <c r="Q30" s="281"/>
      <c r="R30" s="281"/>
      <c r="S30" s="281"/>
      <c r="T30" s="281"/>
      <c r="U30" s="281"/>
      <c r="V30" s="281"/>
      <c r="W30" s="281"/>
      <c r="X30" s="318"/>
      <c r="Y30" s="318"/>
      <c r="Z30" s="318"/>
      <c r="AA30" s="318"/>
      <c r="AB30" s="318"/>
      <c r="AC30" s="318"/>
      <c r="AD30" s="318"/>
      <c r="AE30" s="35" t="str">
        <f>"The information requested in this question is in respect of the year ended "&amp;TEXT(Reporting_Period_End_Date,"DD-MMM-YYYY")</f>
        <v>The information requested in this question is in respect of the year ended 00-Jan-1900</v>
      </c>
      <c r="AF30" s="36"/>
      <c r="AG30" s="28"/>
      <c r="AH30" s="8"/>
      <c r="AI30" s="37" t="s">
        <v>973</v>
      </c>
      <c r="AJ30" s="30" t="s">
        <v>974</v>
      </c>
      <c r="AK30" s="8"/>
      <c r="AL30" s="8"/>
      <c r="AM30" s="8"/>
      <c r="AN30" s="8"/>
      <c r="AO30" s="8"/>
      <c r="AS30" s="8"/>
    </row>
    <row r="31" spans="1:45" ht="13.9" customHeight="1" x14ac:dyDescent="0.25">
      <c r="A31" s="26"/>
      <c r="B31" s="42"/>
      <c r="C31" s="319"/>
      <c r="D31" s="319"/>
      <c r="E31" s="320"/>
      <c r="F31" s="320"/>
      <c r="G31" s="115"/>
      <c r="H31" s="115"/>
      <c r="I31" s="115"/>
      <c r="J31" s="115"/>
      <c r="K31" s="115"/>
      <c r="L31" s="115"/>
      <c r="M31" s="282"/>
      <c r="N31" s="282"/>
      <c r="O31" s="282"/>
      <c r="P31" s="282"/>
      <c r="Q31" s="282"/>
      <c r="R31" s="282"/>
      <c r="S31" s="282"/>
      <c r="T31" s="282"/>
      <c r="U31" s="282"/>
      <c r="V31" s="282"/>
      <c r="W31" s="282"/>
      <c r="X31" s="282"/>
      <c r="Y31" s="282"/>
      <c r="Z31" s="282"/>
      <c r="AA31" s="282"/>
      <c r="AB31" s="282"/>
      <c r="AC31" s="282"/>
      <c r="AD31" s="282"/>
      <c r="AE31" s="283"/>
      <c r="AF31" s="48"/>
      <c r="AG31" s="28"/>
      <c r="AH31" s="8"/>
      <c r="AI31" s="311"/>
      <c r="AJ31" s="8"/>
      <c r="AK31" s="8"/>
      <c r="AL31" s="8"/>
      <c r="AM31" s="8"/>
      <c r="AN31" s="8"/>
      <c r="AO31" s="8"/>
      <c r="AS31" s="8"/>
    </row>
    <row r="32" spans="1:45" ht="13.9" customHeight="1" x14ac:dyDescent="0.2">
      <c r="A32" s="26"/>
      <c r="B32" s="42"/>
      <c r="C32" s="492" t="str">
        <f>"In relation to the "&amp;Matters&amp;" matters opened in the year ended "&amp;TEXT(Reporting_Period_End_Date,"DD-MMM-YYYY")&amp;" please provide the following details about the clients represented by those matters"</f>
        <v>In relation to the 0 matters opened in the year ended 00-Jan-1900 please provide the following details about the clients represented by those matters</v>
      </c>
      <c r="D32" s="492"/>
      <c r="E32" s="492"/>
      <c r="F32" s="492"/>
      <c r="G32" s="492"/>
      <c r="H32" s="492"/>
      <c r="I32" s="321"/>
      <c r="J32" s="115"/>
      <c r="K32" s="115"/>
      <c r="L32" s="115"/>
      <c r="M32" s="282"/>
      <c r="N32" s="282"/>
      <c r="O32" s="282"/>
      <c r="P32" s="282"/>
      <c r="Q32" s="282"/>
      <c r="R32" s="282"/>
      <c r="S32" s="282"/>
      <c r="T32" s="282"/>
      <c r="U32" s="282"/>
      <c r="V32" s="282"/>
      <c r="W32" s="282"/>
      <c r="X32" s="282"/>
      <c r="Y32" s="282"/>
      <c r="Z32" s="282"/>
      <c r="AA32" s="282"/>
      <c r="AB32" s="282"/>
      <c r="AC32" s="282"/>
      <c r="AD32" s="282"/>
      <c r="AE32" s="47" t="str">
        <f>IF(COUNTIF(AE33:AE42,"Incomplete")&gt;0,"Incomplete","Complete")</f>
        <v>Incomplete</v>
      </c>
      <c r="AF32" s="48"/>
      <c r="AG32" s="28"/>
      <c r="AH32" s="8"/>
      <c r="AI32" s="311"/>
      <c r="AJ32" s="8"/>
      <c r="AK32" s="8"/>
      <c r="AL32" s="8"/>
      <c r="AM32" s="8"/>
      <c r="AN32" s="8"/>
      <c r="AO32" s="8"/>
      <c r="AS32" s="8"/>
    </row>
    <row r="33" spans="1:45" ht="13.9" customHeight="1" x14ac:dyDescent="0.25">
      <c r="A33" s="26"/>
      <c r="B33" s="42"/>
      <c r="C33" s="492"/>
      <c r="D33" s="492"/>
      <c r="E33" s="492"/>
      <c r="F33" s="492"/>
      <c r="G33" s="492"/>
      <c r="H33" s="492"/>
      <c r="I33" s="44"/>
      <c r="J33" s="44"/>
      <c r="K33" s="500" t="s">
        <v>919</v>
      </c>
      <c r="L33" s="501"/>
      <c r="M33" s="501"/>
      <c r="N33" s="501"/>
      <c r="O33" s="501"/>
      <c r="P33" s="501"/>
      <c r="Q33" s="501"/>
      <c r="R33" s="501"/>
      <c r="S33" s="501"/>
      <c r="T33" s="501"/>
      <c r="U33" s="502"/>
      <c r="V33" s="282"/>
      <c r="W33" s="282"/>
      <c r="X33" s="44"/>
      <c r="Y33" s="282"/>
      <c r="Z33" s="282"/>
      <c r="AA33" s="282"/>
      <c r="AB33" s="282"/>
      <c r="AC33" s="282"/>
      <c r="AD33" s="282"/>
      <c r="AE33" s="283"/>
      <c r="AF33" s="48"/>
      <c r="AG33" s="28"/>
      <c r="AH33" s="8"/>
      <c r="AI33" s="8"/>
      <c r="AJ33" s="8"/>
      <c r="AK33" s="8"/>
      <c r="AL33" s="8"/>
      <c r="AM33" s="8"/>
      <c r="AN33" s="8"/>
      <c r="AO33" s="8"/>
      <c r="AS33" s="8"/>
    </row>
    <row r="34" spans="1:45" ht="13.9" customHeight="1" x14ac:dyDescent="0.25">
      <c r="A34" s="26"/>
      <c r="B34" s="42"/>
      <c r="C34" s="322"/>
      <c r="D34" s="322"/>
      <c r="E34" s="44"/>
      <c r="F34" s="44"/>
      <c r="G34" s="44"/>
      <c r="H34" s="44"/>
      <c r="I34" s="44"/>
      <c r="J34" s="44"/>
      <c r="K34" s="334"/>
      <c r="L34" s="44"/>
      <c r="M34" s="44"/>
      <c r="N34" s="44"/>
      <c r="O34" s="44"/>
      <c r="P34" s="44"/>
      <c r="Q34" s="282"/>
      <c r="R34" s="282"/>
      <c r="S34" s="282"/>
      <c r="T34" s="282"/>
      <c r="U34" s="324"/>
      <c r="V34" s="282"/>
      <c r="W34" s="282"/>
      <c r="X34" s="44"/>
      <c r="Y34" s="282"/>
      <c r="Z34" s="282"/>
      <c r="AA34" s="282"/>
      <c r="AB34" s="282"/>
      <c r="AC34" s="282"/>
      <c r="AD34" s="282"/>
      <c r="AE34" s="283"/>
      <c r="AF34" s="48"/>
      <c r="AG34" s="28"/>
      <c r="AH34" s="8"/>
      <c r="AI34" s="8"/>
      <c r="AJ34" s="8"/>
      <c r="AK34" s="8"/>
      <c r="AL34" s="8"/>
      <c r="AM34" s="8"/>
      <c r="AN34" s="8"/>
      <c r="AO34" s="8"/>
      <c r="AS34" s="8"/>
    </row>
    <row r="35" spans="1:45" ht="63.75" x14ac:dyDescent="0.25">
      <c r="A35" s="26"/>
      <c r="B35" s="42"/>
      <c r="C35" s="319"/>
      <c r="D35" s="319"/>
      <c r="E35" s="44"/>
      <c r="F35" s="44"/>
      <c r="G35" s="44"/>
      <c r="H35" s="44"/>
      <c r="I35" s="44"/>
      <c r="J35" s="44"/>
      <c r="K35" s="285" t="s">
        <v>922</v>
      </c>
      <c r="L35" s="270"/>
      <c r="M35" s="285" t="s">
        <v>923</v>
      </c>
      <c r="N35" s="270"/>
      <c r="O35" s="285" t="s">
        <v>32</v>
      </c>
      <c r="P35" s="77"/>
      <c r="Q35" s="285" t="s">
        <v>33</v>
      </c>
      <c r="R35" s="270"/>
      <c r="S35" s="285" t="s">
        <v>924</v>
      </c>
      <c r="T35" s="270"/>
      <c r="U35" s="335" t="s">
        <v>1</v>
      </c>
      <c r="V35" s="270"/>
      <c r="W35" s="289"/>
      <c r="X35" s="44"/>
      <c r="Y35" s="289"/>
      <c r="Z35" s="289"/>
      <c r="AA35" s="289"/>
      <c r="AB35" s="289"/>
      <c r="AC35" s="289"/>
      <c r="AD35" s="289"/>
      <c r="AE35" s="283"/>
      <c r="AF35" s="48"/>
      <c r="AG35" s="28"/>
      <c r="AH35" s="8"/>
      <c r="AI35" s="8"/>
      <c r="AJ35" s="8"/>
      <c r="AK35" s="7"/>
      <c r="AL35" s="8"/>
      <c r="AM35" s="8"/>
      <c r="AN35" s="8"/>
      <c r="AO35" s="8"/>
      <c r="AS35" s="8"/>
    </row>
    <row r="36" spans="1:45" ht="13.9" customHeight="1" x14ac:dyDescent="0.25">
      <c r="A36" s="26"/>
      <c r="B36" s="42"/>
      <c r="C36" s="319"/>
      <c r="D36" s="319"/>
      <c r="E36" s="44"/>
      <c r="F36" s="44"/>
      <c r="G36" s="44"/>
      <c r="H36" s="44"/>
      <c r="I36" s="282"/>
      <c r="J36" s="44"/>
      <c r="K36" s="65" t="s">
        <v>2</v>
      </c>
      <c r="L36" s="327"/>
      <c r="M36" s="65" t="s">
        <v>2</v>
      </c>
      <c r="N36" s="327"/>
      <c r="O36" s="65" t="s">
        <v>2</v>
      </c>
      <c r="P36" s="336"/>
      <c r="Q36" s="65" t="s">
        <v>2</v>
      </c>
      <c r="R36" s="327"/>
      <c r="S36" s="65" t="s">
        <v>2</v>
      </c>
      <c r="T36" s="327"/>
      <c r="U36" s="65" t="s">
        <v>2</v>
      </c>
      <c r="V36" s="289"/>
      <c r="W36" s="289"/>
      <c r="X36" s="44"/>
      <c r="Y36" s="289"/>
      <c r="Z36" s="289"/>
      <c r="AA36" s="289"/>
      <c r="AB36" s="289"/>
      <c r="AC36" s="289"/>
      <c r="AD36" s="289"/>
      <c r="AE36" s="283"/>
      <c r="AF36" s="48"/>
      <c r="AG36" s="28"/>
      <c r="AH36" s="8"/>
      <c r="AI36" s="8"/>
      <c r="AJ36" s="8"/>
      <c r="AK36" s="7"/>
      <c r="AL36" s="8"/>
      <c r="AM36" s="8"/>
      <c r="AN36" s="8"/>
      <c r="AO36" s="8"/>
      <c r="AS36" s="8"/>
    </row>
    <row r="37" spans="1:45" ht="13.9" customHeight="1" x14ac:dyDescent="0.25">
      <c r="A37" s="26"/>
      <c r="B37" s="42"/>
      <c r="C37" s="319"/>
      <c r="D37" s="319"/>
      <c r="E37" s="44"/>
      <c r="F37" s="44"/>
      <c r="G37" s="44"/>
      <c r="H37" s="44"/>
      <c r="I37" s="289"/>
      <c r="J37" s="44"/>
      <c r="K37" s="44"/>
      <c r="L37" s="44"/>
      <c r="M37" s="44"/>
      <c r="N37" s="44"/>
      <c r="O37" s="44"/>
      <c r="P37" s="44"/>
      <c r="Q37" s="289"/>
      <c r="R37" s="289"/>
      <c r="S37" s="289"/>
      <c r="T37" s="289"/>
      <c r="U37" s="289"/>
      <c r="V37" s="289"/>
      <c r="W37" s="289"/>
      <c r="X37" s="44"/>
      <c r="Y37" s="289"/>
      <c r="Z37" s="289"/>
      <c r="AA37" s="289"/>
      <c r="AB37" s="289"/>
      <c r="AC37" s="289"/>
      <c r="AD37" s="289"/>
      <c r="AE37" s="283"/>
      <c r="AF37" s="48"/>
      <c r="AG37" s="28"/>
      <c r="AH37" s="8"/>
      <c r="AI37" s="8"/>
      <c r="AJ37" s="8"/>
      <c r="AK37" s="7"/>
      <c r="AL37" s="8"/>
      <c r="AM37" s="8"/>
      <c r="AN37" s="8"/>
      <c r="AO37" s="8"/>
      <c r="AS37" s="8"/>
    </row>
    <row r="38" spans="1:45" ht="13.9" customHeight="1" x14ac:dyDescent="0.2">
      <c r="A38" s="26"/>
      <c r="B38" s="42"/>
      <c r="C38" s="492" t="s">
        <v>934</v>
      </c>
      <c r="D38" s="492"/>
      <c r="E38" s="492"/>
      <c r="F38" s="492"/>
      <c r="G38" s="492"/>
      <c r="H38" s="44"/>
      <c r="I38" s="289"/>
      <c r="J38" s="44"/>
      <c r="K38" s="249"/>
      <c r="L38" s="44"/>
      <c r="M38" s="249"/>
      <c r="N38" s="44"/>
      <c r="O38" s="249"/>
      <c r="P38" s="44"/>
      <c r="Q38" s="249"/>
      <c r="R38" s="289"/>
      <c r="S38" s="249"/>
      <c r="T38" s="289"/>
      <c r="U38" s="330">
        <f>SUM(K38:S38)</f>
        <v>0</v>
      </c>
      <c r="V38" s="289"/>
      <c r="W38" s="503" t="str">
        <f>"This is the total number of customers of the firm in respect of legal services within the regulated sector"</f>
        <v>This is the total number of customers of the firm in respect of legal services within the regulated sector</v>
      </c>
      <c r="X38" s="503"/>
      <c r="Y38" s="503"/>
      <c r="Z38" s="503"/>
      <c r="AA38" s="503"/>
      <c r="AB38" s="503"/>
      <c r="AC38" s="503"/>
      <c r="AD38" s="282"/>
      <c r="AE38" s="47" t="str">
        <f>IF(OR(K38="",M38="",O38="",Q38="",S38=""),"Incomplete","Complete")</f>
        <v>Incomplete</v>
      </c>
      <c r="AF38" s="48"/>
      <c r="AG38" s="28"/>
      <c r="AH38" s="8"/>
      <c r="AI38" s="8"/>
      <c r="AJ38" s="8"/>
      <c r="AL38" s="8"/>
      <c r="AM38" s="8"/>
      <c r="AN38" s="8"/>
      <c r="AO38" s="8"/>
      <c r="AS38" s="8"/>
    </row>
    <row r="39" spans="1:45" ht="13.9" customHeight="1" x14ac:dyDescent="0.25">
      <c r="A39" s="26"/>
      <c r="B39" s="42"/>
      <c r="C39" s="492"/>
      <c r="D39" s="492"/>
      <c r="E39" s="492"/>
      <c r="F39" s="492"/>
      <c r="G39" s="492"/>
      <c r="H39" s="44"/>
      <c r="I39" s="282"/>
      <c r="J39" s="44"/>
      <c r="K39" s="44"/>
      <c r="L39" s="44"/>
      <c r="M39" s="44"/>
      <c r="N39" s="44"/>
      <c r="O39" s="44"/>
      <c r="P39" s="44"/>
      <c r="Q39" s="44"/>
      <c r="R39" s="44"/>
      <c r="S39" s="44"/>
      <c r="T39" s="44"/>
      <c r="U39" s="44"/>
      <c r="V39" s="44"/>
      <c r="W39" s="503"/>
      <c r="X39" s="503"/>
      <c r="Y39" s="503"/>
      <c r="Z39" s="503"/>
      <c r="AA39" s="503"/>
      <c r="AB39" s="503"/>
      <c r="AC39" s="503"/>
      <c r="AD39" s="282"/>
      <c r="AE39" s="283"/>
      <c r="AF39" s="48"/>
      <c r="AG39" s="28"/>
      <c r="AH39" s="8"/>
      <c r="AI39" s="8"/>
      <c r="AJ39" s="8"/>
      <c r="AL39" s="8"/>
      <c r="AM39" s="8"/>
      <c r="AN39" s="8"/>
      <c r="AO39" s="8"/>
      <c r="AS39" s="8"/>
    </row>
    <row r="40" spans="1:45" ht="13.5" customHeight="1" x14ac:dyDescent="0.25">
      <c r="A40" s="26"/>
      <c r="B40" s="42"/>
      <c r="C40" s="287"/>
      <c r="D40" s="44"/>
      <c r="E40" s="44"/>
      <c r="F40" s="289"/>
      <c r="G40" s="44"/>
      <c r="H40" s="290"/>
      <c r="I40" s="282"/>
      <c r="J40" s="290"/>
      <c r="K40" s="290"/>
      <c r="L40" s="44"/>
      <c r="M40" s="282"/>
      <c r="N40" s="282"/>
      <c r="O40" s="282"/>
      <c r="P40" s="282"/>
      <c r="Q40" s="282"/>
      <c r="R40" s="282"/>
      <c r="S40" s="282"/>
      <c r="T40" s="283"/>
      <c r="U40" s="289"/>
      <c r="V40" s="282"/>
      <c r="W40" s="282"/>
      <c r="X40" s="282"/>
      <c r="Y40" s="282"/>
      <c r="Z40" s="282"/>
      <c r="AA40" s="282"/>
      <c r="AB40" s="282"/>
      <c r="AC40" s="282"/>
      <c r="AD40" s="282"/>
      <c r="AE40" s="283"/>
      <c r="AF40" s="48"/>
      <c r="AG40" s="28"/>
      <c r="AH40" s="8"/>
      <c r="AI40" s="8"/>
      <c r="AJ40" s="8"/>
      <c r="AK40" s="7"/>
      <c r="AL40" s="8"/>
      <c r="AM40" s="8"/>
      <c r="AN40" s="8"/>
      <c r="AO40" s="8"/>
      <c r="AS40" s="8"/>
    </row>
    <row r="41" spans="1:45" ht="13.9" customHeight="1" x14ac:dyDescent="0.2">
      <c r="A41" s="26"/>
      <c r="B41" s="42"/>
      <c r="C41" s="113" t="s">
        <v>869</v>
      </c>
      <c r="D41" s="44"/>
      <c r="E41" s="44"/>
      <c r="F41" s="289"/>
      <c r="G41" s="58"/>
      <c r="H41" s="290"/>
      <c r="I41" s="44"/>
      <c r="J41" s="44"/>
      <c r="K41" s="249"/>
      <c r="L41" s="44"/>
      <c r="M41" s="44"/>
      <c r="N41" s="44"/>
      <c r="O41" s="44"/>
      <c r="P41" s="44"/>
      <c r="Q41" s="44"/>
      <c r="R41" s="289"/>
      <c r="S41" s="282"/>
      <c r="T41" s="282"/>
      <c r="U41" s="282"/>
      <c r="V41" s="282"/>
      <c r="W41" s="282"/>
      <c r="X41" s="282"/>
      <c r="Y41" s="282"/>
      <c r="Z41" s="282"/>
      <c r="AA41" s="282"/>
      <c r="AB41" s="282"/>
      <c r="AC41" s="282"/>
      <c r="AD41" s="282"/>
      <c r="AE41" s="47" t="str">
        <f>IF(OR(K41=""),"Incomplete","Complete")</f>
        <v>Incomplete</v>
      </c>
      <c r="AF41" s="48"/>
      <c r="AG41" s="28"/>
      <c r="AH41" s="8"/>
      <c r="AI41" s="8"/>
      <c r="AJ41" s="8"/>
      <c r="AK41" s="7"/>
      <c r="AL41" s="8"/>
      <c r="AM41" s="8"/>
      <c r="AN41" s="8"/>
      <c r="AO41" s="8"/>
      <c r="AS41" s="8"/>
    </row>
    <row r="42" spans="1:45" ht="13.9" customHeight="1" thickBot="1" x14ac:dyDescent="0.3">
      <c r="A42" s="26"/>
      <c r="B42" s="49"/>
      <c r="C42" s="331"/>
      <c r="D42" s="331"/>
      <c r="E42" s="50"/>
      <c r="F42" s="50"/>
      <c r="G42" s="50"/>
      <c r="H42" s="50"/>
      <c r="I42" s="300"/>
      <c r="J42" s="50"/>
      <c r="K42" s="50"/>
      <c r="L42" s="50"/>
      <c r="M42" s="50"/>
      <c r="N42" s="50"/>
      <c r="O42" s="50"/>
      <c r="P42" s="50"/>
      <c r="Q42" s="50"/>
      <c r="R42" s="50"/>
      <c r="S42" s="50"/>
      <c r="T42" s="50"/>
      <c r="U42" s="50"/>
      <c r="V42" s="50"/>
      <c r="W42" s="300"/>
      <c r="X42" s="50"/>
      <c r="Y42" s="300"/>
      <c r="Z42" s="300"/>
      <c r="AA42" s="300"/>
      <c r="AB42" s="300"/>
      <c r="AC42" s="300"/>
      <c r="AD42" s="300"/>
      <c r="AE42" s="332"/>
      <c r="AF42" s="52"/>
      <c r="AG42" s="28"/>
      <c r="AH42" s="8"/>
      <c r="AI42" s="8"/>
      <c r="AJ42" s="8"/>
      <c r="AK42" s="7"/>
      <c r="AL42" s="8"/>
      <c r="AM42" s="8"/>
      <c r="AN42" s="8"/>
      <c r="AO42" s="8"/>
      <c r="AS42" s="8"/>
    </row>
    <row r="43" spans="1:45" ht="13.9" customHeight="1" thickBot="1" x14ac:dyDescent="0.3">
      <c r="A43" s="26"/>
      <c r="C43" s="333"/>
      <c r="D43" s="333"/>
      <c r="E43" s="22"/>
      <c r="F43" s="22"/>
      <c r="G43" s="22"/>
      <c r="H43" s="22"/>
      <c r="I43" s="7"/>
      <c r="J43" s="22"/>
      <c r="K43" s="22"/>
      <c r="L43" s="22"/>
      <c r="M43" s="264"/>
      <c r="N43" s="264"/>
      <c r="O43" s="264"/>
      <c r="P43" s="264"/>
      <c r="Q43" s="264"/>
      <c r="R43" s="264"/>
      <c r="S43" s="264"/>
      <c r="T43" s="264"/>
      <c r="U43" s="264"/>
      <c r="V43" s="264"/>
      <c r="W43" s="264"/>
      <c r="X43" s="8"/>
      <c r="Y43" s="264"/>
      <c r="Z43" s="264"/>
      <c r="AA43" s="264"/>
      <c r="AB43" s="264"/>
      <c r="AC43" s="264"/>
      <c r="AD43" s="264"/>
      <c r="AE43" s="315"/>
      <c r="AF43" s="22"/>
      <c r="AG43" s="28"/>
      <c r="AH43" s="8"/>
      <c r="AI43" s="311"/>
      <c r="AJ43" s="8"/>
      <c r="AK43" s="8"/>
      <c r="AL43" s="8"/>
      <c r="AM43" s="7"/>
      <c r="AN43" s="8"/>
      <c r="AO43" s="8"/>
      <c r="AS43" s="8"/>
    </row>
    <row r="44" spans="1:45" ht="13.9" customHeight="1" thickBot="1" x14ac:dyDescent="0.3">
      <c r="A44" s="26"/>
      <c r="B44" s="32"/>
      <c r="C44" s="337" t="s">
        <v>1045</v>
      </c>
      <c r="D44" s="337"/>
      <c r="E44" s="34"/>
      <c r="F44" s="34"/>
      <c r="G44" s="34"/>
      <c r="H44" s="34"/>
      <c r="I44" s="297"/>
      <c r="J44" s="34"/>
      <c r="K44" s="34"/>
      <c r="L44" s="34"/>
      <c r="M44" s="281"/>
      <c r="N44" s="281"/>
      <c r="O44" s="281"/>
      <c r="P44" s="281"/>
      <c r="Q44" s="281"/>
      <c r="R44" s="281"/>
      <c r="S44" s="281"/>
      <c r="T44" s="281"/>
      <c r="U44" s="281"/>
      <c r="V44" s="281"/>
      <c r="W44" s="281"/>
      <c r="X44" s="34"/>
      <c r="Y44" s="281"/>
      <c r="Z44" s="281"/>
      <c r="AA44" s="281"/>
      <c r="AB44" s="281"/>
      <c r="AC44" s="281"/>
      <c r="AD44" s="281"/>
      <c r="AE44" s="338"/>
      <c r="AF44" s="36"/>
      <c r="AG44" s="28"/>
      <c r="AH44" s="8"/>
      <c r="AI44" s="37" t="s">
        <v>973</v>
      </c>
      <c r="AJ44" s="30" t="s">
        <v>974</v>
      </c>
      <c r="AK44" s="8"/>
      <c r="AL44" s="8"/>
      <c r="AM44" s="7"/>
      <c r="AN44" s="8"/>
      <c r="AO44" s="8"/>
      <c r="AS44" s="8"/>
    </row>
    <row r="45" spans="1:45" ht="15.75" x14ac:dyDescent="0.25">
      <c r="A45" s="26"/>
      <c r="B45" s="42"/>
      <c r="C45" s="319"/>
      <c r="D45" s="319"/>
      <c r="E45" s="44"/>
      <c r="F45" s="44"/>
      <c r="G45" s="44"/>
      <c r="H45" s="44"/>
      <c r="I45" s="282"/>
      <c r="J45" s="44"/>
      <c r="K45" s="68"/>
      <c r="L45" s="289"/>
      <c r="M45" s="68"/>
      <c r="N45" s="289"/>
      <c r="O45" s="68"/>
      <c r="P45" s="44"/>
      <c r="Q45" s="68"/>
      <c r="R45" s="289"/>
      <c r="S45" s="68"/>
      <c r="T45" s="289"/>
      <c r="U45" s="68"/>
      <c r="V45" s="282"/>
      <c r="W45" s="282"/>
      <c r="X45" s="44"/>
      <c r="Y45" s="339"/>
      <c r="Z45" s="339"/>
      <c r="AA45" s="339"/>
      <c r="AB45" s="339"/>
      <c r="AC45" s="339"/>
      <c r="AD45" s="339"/>
      <c r="AE45" s="283"/>
      <c r="AF45" s="48"/>
      <c r="AG45" s="28"/>
      <c r="AH45" s="8"/>
      <c r="AI45" s="7"/>
      <c r="AJ45" s="8"/>
      <c r="AK45" s="8"/>
      <c r="AL45" s="8"/>
      <c r="AM45" s="8"/>
      <c r="AN45" s="8"/>
      <c r="AO45" s="8"/>
      <c r="AS45" s="8"/>
    </row>
    <row r="46" spans="1:45" x14ac:dyDescent="0.2">
      <c r="A46" s="26"/>
      <c r="B46" s="42"/>
      <c r="C46" s="492" t="str">
        <f>"a) Please indicate how many of the "&amp;newcls&amp;" customer business relationships identified in CLS 2 fall within each risk category"</f>
        <v>a) Please indicate how many of the 0 customer business relationships identified in CLS 2 fall within each risk category</v>
      </c>
      <c r="D46" s="492"/>
      <c r="E46" s="492"/>
      <c r="F46" s="492"/>
      <c r="G46" s="492"/>
      <c r="H46" s="492"/>
      <c r="I46" s="321"/>
      <c r="J46" s="44"/>
      <c r="K46" s="68"/>
      <c r="L46" s="289"/>
      <c r="M46" s="68"/>
      <c r="N46" s="289"/>
      <c r="O46" s="68"/>
      <c r="P46" s="44"/>
      <c r="Q46" s="68"/>
      <c r="R46" s="289"/>
      <c r="S46" s="68"/>
      <c r="T46" s="289"/>
      <c r="U46" s="68"/>
      <c r="V46" s="282"/>
      <c r="W46" s="282"/>
      <c r="X46" s="44"/>
      <c r="Y46" s="339"/>
      <c r="Z46" s="339"/>
      <c r="AA46" s="339"/>
      <c r="AB46" s="339"/>
      <c r="AC46" s="339"/>
      <c r="AD46" s="339"/>
      <c r="AE46" s="47" t="str">
        <f>IF(COUNTIF(AE47:AE61,"Incomplete")&gt;0,"Incomplete","Complete")</f>
        <v>Incomplete</v>
      </c>
      <c r="AF46" s="48"/>
      <c r="AG46" s="28"/>
      <c r="AH46" s="8"/>
      <c r="AI46" s="7"/>
      <c r="AJ46" s="8"/>
      <c r="AK46" s="8"/>
      <c r="AL46" s="8"/>
      <c r="AM46" s="8"/>
      <c r="AN46" s="8"/>
      <c r="AO46" s="8"/>
      <c r="AS46" s="8"/>
    </row>
    <row r="47" spans="1:45" ht="63.75" x14ac:dyDescent="0.25">
      <c r="A47" s="26"/>
      <c r="B47" s="42"/>
      <c r="C47" s="492"/>
      <c r="D47" s="492"/>
      <c r="E47" s="492"/>
      <c r="F47" s="492"/>
      <c r="G47" s="492"/>
      <c r="H47" s="492"/>
      <c r="I47" s="282"/>
      <c r="J47" s="44"/>
      <c r="K47" s="285" t="s">
        <v>922</v>
      </c>
      <c r="L47" s="270"/>
      <c r="M47" s="285" t="s">
        <v>923</v>
      </c>
      <c r="N47" s="270"/>
      <c r="O47" s="285" t="s">
        <v>32</v>
      </c>
      <c r="P47" s="77"/>
      <c r="Q47" s="285" t="s">
        <v>33</v>
      </c>
      <c r="R47" s="270"/>
      <c r="S47" s="285" t="s">
        <v>924</v>
      </c>
      <c r="T47" s="270"/>
      <c r="U47" s="285" t="s">
        <v>1</v>
      </c>
      <c r="V47" s="282"/>
      <c r="W47" s="282"/>
      <c r="X47" s="44"/>
      <c r="Y47" s="339"/>
      <c r="Z47" s="339"/>
      <c r="AA47" s="339"/>
      <c r="AB47" s="339"/>
      <c r="AC47" s="339"/>
      <c r="AD47" s="339"/>
      <c r="AE47" s="283"/>
      <c r="AF47" s="48"/>
      <c r="AG47" s="28"/>
      <c r="AH47" s="8"/>
      <c r="AI47" s="7"/>
      <c r="AJ47" s="8"/>
      <c r="AK47" s="8"/>
      <c r="AL47" s="8"/>
      <c r="AM47" s="8"/>
      <c r="AN47" s="8"/>
      <c r="AO47" s="8"/>
      <c r="AS47" s="8"/>
    </row>
    <row r="48" spans="1:45" ht="13.9" customHeight="1" x14ac:dyDescent="0.25">
      <c r="A48" s="26"/>
      <c r="B48" s="42"/>
      <c r="C48" s="319"/>
      <c r="D48" s="319"/>
      <c r="E48" s="44"/>
      <c r="F48" s="44"/>
      <c r="G48" s="44"/>
      <c r="H48" s="44"/>
      <c r="I48" s="282"/>
      <c r="J48" s="44"/>
      <c r="K48" s="65" t="s">
        <v>2</v>
      </c>
      <c r="L48" s="289"/>
      <c r="M48" s="65" t="s">
        <v>2</v>
      </c>
      <c r="N48" s="289"/>
      <c r="O48" s="65" t="s">
        <v>2</v>
      </c>
      <c r="P48" s="44"/>
      <c r="Q48" s="65" t="s">
        <v>2</v>
      </c>
      <c r="R48" s="289"/>
      <c r="S48" s="65" t="s">
        <v>2</v>
      </c>
      <c r="T48" s="289"/>
      <c r="U48" s="65" t="s">
        <v>2</v>
      </c>
      <c r="V48" s="282"/>
      <c r="W48" s="282"/>
      <c r="X48" s="44"/>
      <c r="Y48" s="339"/>
      <c r="Z48" s="339"/>
      <c r="AA48" s="339"/>
      <c r="AB48" s="339"/>
      <c r="AC48" s="339"/>
      <c r="AD48" s="339"/>
      <c r="AE48" s="283"/>
      <c r="AF48" s="48"/>
      <c r="AG48" s="28"/>
      <c r="AH48" s="8"/>
      <c r="AI48" s="7"/>
      <c r="AJ48" s="8"/>
      <c r="AK48" s="8"/>
      <c r="AL48" s="8"/>
      <c r="AM48" s="8"/>
      <c r="AN48" s="8"/>
      <c r="AO48" s="8"/>
      <c r="AS48" s="8"/>
    </row>
    <row r="49" spans="1:45" ht="13.9" customHeight="1" x14ac:dyDescent="0.25">
      <c r="A49" s="26"/>
      <c r="B49" s="42"/>
      <c r="C49" s="319"/>
      <c r="D49" s="319"/>
      <c r="E49" s="44"/>
      <c r="F49" s="44"/>
      <c r="G49" s="44"/>
      <c r="H49" s="44"/>
      <c r="I49" s="44"/>
      <c r="J49" s="44"/>
      <c r="K49" s="44"/>
      <c r="L49" s="44"/>
      <c r="M49" s="282"/>
      <c r="N49" s="282"/>
      <c r="O49" s="282"/>
      <c r="P49" s="282"/>
      <c r="Q49" s="282"/>
      <c r="R49" s="282"/>
      <c r="S49" s="282"/>
      <c r="T49" s="282"/>
      <c r="U49" s="282"/>
      <c r="V49" s="282"/>
      <c r="W49" s="282"/>
      <c r="X49" s="44"/>
      <c r="Y49" s="339"/>
      <c r="Z49" s="339"/>
      <c r="AA49" s="339"/>
      <c r="AB49" s="339"/>
      <c r="AC49" s="339"/>
      <c r="AD49" s="339"/>
      <c r="AE49" s="283"/>
      <c r="AF49" s="48"/>
      <c r="AG49" s="28"/>
      <c r="AH49" s="8"/>
      <c r="AI49" s="7"/>
      <c r="AJ49" s="8"/>
      <c r="AK49" s="8"/>
      <c r="AL49" s="8"/>
      <c r="AM49" s="8"/>
      <c r="AN49" s="8"/>
      <c r="AO49" s="8"/>
      <c r="AS49" s="8"/>
    </row>
    <row r="50" spans="1:45" ht="13.9" customHeight="1" x14ac:dyDescent="0.25">
      <c r="A50" s="26"/>
      <c r="B50" s="42"/>
      <c r="C50" s="492" t="s">
        <v>54</v>
      </c>
      <c r="D50" s="492"/>
      <c r="E50" s="492"/>
      <c r="F50" s="492"/>
      <c r="G50" s="492"/>
      <c r="H50" s="44"/>
      <c r="I50" s="44"/>
      <c r="J50" s="44"/>
      <c r="K50" s="249"/>
      <c r="L50" s="44"/>
      <c r="M50" s="249"/>
      <c r="N50" s="44"/>
      <c r="O50" s="249"/>
      <c r="P50" s="44"/>
      <c r="Q50" s="249"/>
      <c r="R50" s="289"/>
      <c r="S50" s="249"/>
      <c r="T50" s="289"/>
      <c r="U50" s="330">
        <f>SUM(K50:S50)</f>
        <v>0</v>
      </c>
      <c r="V50" s="282"/>
      <c r="W50" s="282"/>
      <c r="X50" s="44"/>
      <c r="Y50" s="339"/>
      <c r="Z50" s="339"/>
      <c r="AA50" s="339"/>
      <c r="AB50" s="339"/>
      <c r="AC50" s="339"/>
      <c r="AD50" s="339"/>
      <c r="AE50" s="283"/>
      <c r="AF50" s="48"/>
      <c r="AG50" s="28"/>
      <c r="AH50" s="8"/>
      <c r="AJ50" s="8"/>
      <c r="AK50" s="8"/>
      <c r="AL50" s="8"/>
      <c r="AM50" s="8"/>
      <c r="AN50" s="8"/>
      <c r="AO50" s="8"/>
      <c r="AS50" s="8"/>
    </row>
    <row r="51" spans="1:45" ht="13.9" customHeight="1" x14ac:dyDescent="0.25">
      <c r="A51" s="26"/>
      <c r="B51" s="42"/>
      <c r="C51" s="492"/>
      <c r="D51" s="492"/>
      <c r="E51" s="492"/>
      <c r="F51" s="492"/>
      <c r="G51" s="492"/>
      <c r="H51" s="44"/>
      <c r="I51" s="44"/>
      <c r="J51" s="44"/>
      <c r="K51" s="44"/>
      <c r="L51" s="44"/>
      <c r="M51" s="282"/>
      <c r="N51" s="282"/>
      <c r="O51" s="282"/>
      <c r="P51" s="282"/>
      <c r="Q51" s="282"/>
      <c r="R51" s="282"/>
      <c r="S51" s="282"/>
      <c r="T51" s="282"/>
      <c r="U51" s="282"/>
      <c r="V51" s="282"/>
      <c r="W51" s="282"/>
      <c r="X51" s="44"/>
      <c r="Y51" s="339"/>
      <c r="Z51" s="339"/>
      <c r="AA51" s="339"/>
      <c r="AB51" s="339"/>
      <c r="AC51" s="339"/>
      <c r="AD51" s="339"/>
      <c r="AE51" s="283"/>
      <c r="AF51" s="48"/>
      <c r="AG51" s="28"/>
      <c r="AH51" s="8"/>
      <c r="AI51" s="7"/>
      <c r="AJ51" s="8"/>
      <c r="AK51" s="8"/>
      <c r="AL51" s="8"/>
      <c r="AM51" s="8"/>
      <c r="AN51" s="8"/>
      <c r="AO51" s="8"/>
      <c r="AS51" s="8"/>
    </row>
    <row r="52" spans="1:45" ht="13.9" customHeight="1" x14ac:dyDescent="0.25">
      <c r="A52" s="26"/>
      <c r="B52" s="42"/>
      <c r="C52" s="492" t="s">
        <v>56</v>
      </c>
      <c r="D52" s="492"/>
      <c r="E52" s="492"/>
      <c r="F52" s="492"/>
      <c r="G52" s="492"/>
      <c r="H52" s="44"/>
      <c r="I52" s="44"/>
      <c r="J52" s="44"/>
      <c r="K52" s="249"/>
      <c r="L52" s="44"/>
      <c r="M52" s="249"/>
      <c r="N52" s="44"/>
      <c r="O52" s="249"/>
      <c r="P52" s="44"/>
      <c r="Q52" s="249"/>
      <c r="R52" s="289"/>
      <c r="S52" s="249"/>
      <c r="T52" s="289"/>
      <c r="U52" s="330">
        <f>SUM(K52:S52)</f>
        <v>0</v>
      </c>
      <c r="V52" s="282"/>
      <c r="W52" s="282"/>
      <c r="X52" s="44"/>
      <c r="Y52" s="339"/>
      <c r="Z52" s="339"/>
      <c r="AA52" s="339"/>
      <c r="AB52" s="339"/>
      <c r="AC52" s="339"/>
      <c r="AD52" s="339"/>
      <c r="AE52" s="283"/>
      <c r="AF52" s="48"/>
      <c r="AG52" s="28"/>
      <c r="AH52" s="8"/>
      <c r="AI52" s="7"/>
      <c r="AJ52" s="8"/>
      <c r="AK52" s="8"/>
      <c r="AL52" s="8"/>
      <c r="AM52" s="8"/>
      <c r="AN52" s="8"/>
      <c r="AO52" s="8"/>
      <c r="AS52" s="8"/>
    </row>
    <row r="53" spans="1:45" ht="13.9" customHeight="1" x14ac:dyDescent="0.25">
      <c r="A53" s="26"/>
      <c r="B53" s="42"/>
      <c r="C53" s="492"/>
      <c r="D53" s="492"/>
      <c r="E53" s="492"/>
      <c r="F53" s="492"/>
      <c r="G53" s="492"/>
      <c r="H53" s="44"/>
      <c r="I53" s="44"/>
      <c r="J53" s="44"/>
      <c r="K53" s="44"/>
      <c r="L53" s="44"/>
      <c r="M53" s="282"/>
      <c r="N53" s="282"/>
      <c r="O53" s="282"/>
      <c r="P53" s="282"/>
      <c r="Q53" s="282"/>
      <c r="R53" s="282"/>
      <c r="S53" s="282"/>
      <c r="T53" s="282"/>
      <c r="U53" s="282"/>
      <c r="V53" s="282"/>
      <c r="W53" s="282"/>
      <c r="X53" s="44"/>
      <c r="Y53" s="339"/>
      <c r="Z53" s="339"/>
      <c r="AA53" s="339"/>
      <c r="AB53" s="339"/>
      <c r="AC53" s="339"/>
      <c r="AD53" s="339"/>
      <c r="AE53" s="283"/>
      <c r="AF53" s="48"/>
      <c r="AG53" s="28"/>
      <c r="AH53" s="8"/>
      <c r="AI53" s="7"/>
      <c r="AJ53" s="8"/>
      <c r="AK53" s="8"/>
      <c r="AL53" s="8"/>
      <c r="AM53" s="8"/>
      <c r="AN53" s="8"/>
      <c r="AO53" s="8"/>
      <c r="AS53" s="8"/>
    </row>
    <row r="54" spans="1:45" ht="13.9" customHeight="1" x14ac:dyDescent="0.25">
      <c r="A54" s="26"/>
      <c r="B54" s="42"/>
      <c r="C54" s="492" t="s">
        <v>55</v>
      </c>
      <c r="D54" s="492"/>
      <c r="E54" s="492"/>
      <c r="F54" s="492"/>
      <c r="G54" s="492"/>
      <c r="H54" s="44"/>
      <c r="I54" s="44"/>
      <c r="J54" s="44"/>
      <c r="K54" s="249"/>
      <c r="L54" s="44"/>
      <c r="M54" s="249"/>
      <c r="N54" s="44"/>
      <c r="O54" s="249"/>
      <c r="P54" s="44"/>
      <c r="Q54" s="249"/>
      <c r="R54" s="289"/>
      <c r="S54" s="249"/>
      <c r="T54" s="289"/>
      <c r="U54" s="330">
        <f>SUM(K54:S54)</f>
        <v>0</v>
      </c>
      <c r="V54" s="282"/>
      <c r="W54" s="282"/>
      <c r="X54" s="44"/>
      <c r="Y54" s="339"/>
      <c r="Z54" s="339"/>
      <c r="AA54" s="339"/>
      <c r="AB54" s="339"/>
      <c r="AC54" s="339"/>
      <c r="AD54" s="339"/>
      <c r="AE54" s="283"/>
      <c r="AF54" s="48"/>
      <c r="AG54" s="28"/>
      <c r="AH54" s="8"/>
      <c r="AI54" s="7"/>
      <c r="AJ54" s="8"/>
      <c r="AK54" s="8"/>
      <c r="AL54" s="8"/>
      <c r="AM54" s="8"/>
      <c r="AN54" s="8"/>
      <c r="AO54" s="8"/>
      <c r="AS54" s="8"/>
    </row>
    <row r="55" spans="1:45" ht="13.9" customHeight="1" x14ac:dyDescent="0.25">
      <c r="A55" s="26"/>
      <c r="B55" s="42"/>
      <c r="C55" s="492"/>
      <c r="D55" s="492"/>
      <c r="E55" s="492"/>
      <c r="F55" s="492"/>
      <c r="G55" s="492"/>
      <c r="H55" s="290"/>
      <c r="I55" s="289"/>
      <c r="J55" s="290"/>
      <c r="K55" s="290"/>
      <c r="L55" s="290"/>
      <c r="M55" s="290"/>
      <c r="N55" s="290"/>
      <c r="O55" s="290"/>
      <c r="P55" s="290"/>
      <c r="Q55" s="290"/>
      <c r="R55" s="290"/>
      <c r="S55" s="290"/>
      <c r="T55" s="290"/>
      <c r="U55" s="290"/>
      <c r="V55" s="290"/>
      <c r="W55" s="283"/>
      <c r="X55" s="289"/>
      <c r="Y55" s="282"/>
      <c r="Z55" s="282"/>
      <c r="AA55" s="282"/>
      <c r="AB55" s="282"/>
      <c r="AC55" s="282"/>
      <c r="AD55" s="282"/>
      <c r="AE55" s="283"/>
      <c r="AF55" s="48"/>
      <c r="AG55" s="28"/>
      <c r="AH55" s="8"/>
      <c r="AI55" s="8"/>
      <c r="AJ55" s="8"/>
      <c r="AK55" s="8"/>
      <c r="AL55" s="8"/>
      <c r="AM55" s="8"/>
      <c r="AN55" s="8"/>
      <c r="AO55" s="8"/>
      <c r="AS55" s="8"/>
    </row>
    <row r="56" spans="1:45" ht="13.9" customHeight="1" x14ac:dyDescent="0.2">
      <c r="A56" s="26"/>
      <c r="B56" s="42"/>
      <c r="C56" s="340"/>
      <c r="D56" s="340"/>
      <c r="E56" s="340"/>
      <c r="F56" s="340"/>
      <c r="G56" s="340"/>
      <c r="H56" s="290"/>
      <c r="I56" s="58" t="s">
        <v>1033</v>
      </c>
      <c r="J56" s="290"/>
      <c r="K56" s="330">
        <f>SUM(K50:K54)</f>
        <v>0</v>
      </c>
      <c r="L56" s="290"/>
      <c r="M56" s="330">
        <f>SUM(M50:M54)</f>
        <v>0</v>
      </c>
      <c r="N56" s="290"/>
      <c r="O56" s="330">
        <f>SUM(O50:O54)</f>
        <v>0</v>
      </c>
      <c r="P56" s="290"/>
      <c r="Q56" s="330">
        <f>SUM(Q50:Q54)</f>
        <v>0</v>
      </c>
      <c r="R56" s="290"/>
      <c r="S56" s="330">
        <f>SUM(S50:S54)</f>
        <v>0</v>
      </c>
      <c r="T56" s="290"/>
      <c r="U56" s="330">
        <f>SUM(U50:U54)</f>
        <v>0</v>
      </c>
      <c r="V56" s="290"/>
      <c r="W56" s="77" t="str">
        <f>IF(U56=newcls,"Reconciles OK","Difference of "&amp;newcls-U56)</f>
        <v>Reconciles OK</v>
      </c>
      <c r="X56" s="289"/>
      <c r="Y56" s="282"/>
      <c r="Z56" s="282"/>
      <c r="AA56" s="282"/>
      <c r="AB56" s="282"/>
      <c r="AC56" s="282"/>
      <c r="AD56" s="282"/>
      <c r="AE56" s="47" t="str">
        <f>IF(W56="Reconciles OK","Complete","Incomplete")</f>
        <v>Complete</v>
      </c>
      <c r="AF56" s="48"/>
      <c r="AG56" s="28"/>
      <c r="AH56" s="8"/>
      <c r="AI56" s="8"/>
      <c r="AJ56" s="8"/>
      <c r="AK56" s="8"/>
      <c r="AL56" s="8"/>
      <c r="AM56" s="8"/>
      <c r="AN56" s="8"/>
      <c r="AO56" s="8"/>
      <c r="AS56" s="8"/>
    </row>
    <row r="57" spans="1:45" ht="13.9" customHeight="1" x14ac:dyDescent="0.25">
      <c r="A57" s="26"/>
      <c r="B57" s="42"/>
      <c r="C57" s="340"/>
      <c r="D57" s="340"/>
      <c r="E57" s="340"/>
      <c r="F57" s="340"/>
      <c r="G57" s="340"/>
      <c r="H57" s="290"/>
      <c r="I57" s="289"/>
      <c r="J57" s="290"/>
      <c r="K57" s="290"/>
      <c r="L57" s="290"/>
      <c r="M57" s="290"/>
      <c r="N57" s="290"/>
      <c r="O57" s="290"/>
      <c r="P57" s="290"/>
      <c r="Q57" s="290"/>
      <c r="R57" s="290"/>
      <c r="S57" s="290"/>
      <c r="T57" s="290"/>
      <c r="U57" s="290"/>
      <c r="V57" s="290"/>
      <c r="W57" s="283"/>
      <c r="X57" s="289"/>
      <c r="Y57" s="282"/>
      <c r="Z57" s="282"/>
      <c r="AA57" s="282"/>
      <c r="AB57" s="282"/>
      <c r="AC57" s="282"/>
      <c r="AD57" s="282"/>
      <c r="AE57" s="283"/>
      <c r="AF57" s="48"/>
      <c r="AG57" s="28"/>
      <c r="AH57" s="8"/>
      <c r="AI57" s="8"/>
      <c r="AJ57" s="8"/>
      <c r="AK57" s="8"/>
      <c r="AL57" s="8"/>
      <c r="AM57" s="8"/>
      <c r="AN57" s="8"/>
      <c r="AO57" s="8"/>
      <c r="AS57" s="8"/>
    </row>
    <row r="58" spans="1:45" ht="13.9" customHeight="1" x14ac:dyDescent="0.25">
      <c r="A58" s="26"/>
      <c r="B58" s="42"/>
      <c r="C58" s="340"/>
      <c r="D58" s="340"/>
      <c r="E58" s="340"/>
      <c r="F58" s="340"/>
      <c r="G58" s="340"/>
      <c r="H58" s="290"/>
      <c r="I58" s="289"/>
      <c r="J58" s="290"/>
      <c r="K58" s="290"/>
      <c r="L58" s="290"/>
      <c r="M58" s="290"/>
      <c r="N58" s="290"/>
      <c r="O58" s="290"/>
      <c r="P58" s="290"/>
      <c r="Q58" s="290"/>
      <c r="R58" s="290"/>
      <c r="S58" s="290"/>
      <c r="T58" s="290"/>
      <c r="U58" s="290"/>
      <c r="V58" s="290"/>
      <c r="W58" s="283"/>
      <c r="X58" s="289"/>
      <c r="Y58" s="282"/>
      <c r="Z58" s="282"/>
      <c r="AA58" s="282"/>
      <c r="AB58" s="282"/>
      <c r="AC58" s="282"/>
      <c r="AD58" s="282"/>
      <c r="AE58" s="283"/>
      <c r="AF58" s="48"/>
      <c r="AG58" s="28"/>
      <c r="AH58" s="8"/>
      <c r="AI58" s="8"/>
      <c r="AJ58" s="8"/>
      <c r="AK58" s="8"/>
      <c r="AL58" s="8"/>
      <c r="AM58" s="8"/>
      <c r="AN58" s="8"/>
      <c r="AO58" s="8"/>
      <c r="AS58" s="8"/>
    </row>
    <row r="59" spans="1:45" ht="13.5" customHeight="1" x14ac:dyDescent="0.25">
      <c r="A59" s="26"/>
      <c r="B59" s="42"/>
      <c r="C59" s="287"/>
      <c r="D59" s="44"/>
      <c r="E59" s="44"/>
      <c r="F59" s="289"/>
      <c r="G59" s="44"/>
      <c r="H59" s="290"/>
      <c r="I59" s="282"/>
      <c r="J59" s="290"/>
      <c r="K59" s="290"/>
      <c r="L59" s="44"/>
      <c r="M59" s="282"/>
      <c r="N59" s="282"/>
      <c r="O59" s="282"/>
      <c r="P59" s="282"/>
      <c r="Q59" s="282"/>
      <c r="R59" s="282"/>
      <c r="S59" s="282"/>
      <c r="T59" s="283"/>
      <c r="U59" s="289"/>
      <c r="V59" s="282"/>
      <c r="W59" s="282"/>
      <c r="X59" s="282"/>
      <c r="Y59" s="282"/>
      <c r="Z59" s="282"/>
      <c r="AA59" s="282"/>
      <c r="AB59" s="282"/>
      <c r="AC59" s="282"/>
      <c r="AD59" s="282"/>
      <c r="AE59" s="283"/>
      <c r="AF59" s="48"/>
      <c r="AG59" s="28"/>
      <c r="AH59" s="8"/>
      <c r="AI59" s="8"/>
      <c r="AJ59" s="8"/>
      <c r="AK59" s="7"/>
      <c r="AL59" s="8"/>
      <c r="AM59" s="8"/>
      <c r="AN59" s="8"/>
      <c r="AO59" s="8"/>
      <c r="AS59" s="8"/>
    </row>
    <row r="60" spans="1:45" ht="13.9" customHeight="1" x14ac:dyDescent="0.2">
      <c r="A60" s="26"/>
      <c r="B60" s="42"/>
      <c r="C60" s="113" t="s">
        <v>869</v>
      </c>
      <c r="D60" s="44"/>
      <c r="E60" s="44"/>
      <c r="F60" s="289"/>
      <c r="G60" s="58"/>
      <c r="H60" s="290"/>
      <c r="I60" s="44"/>
      <c r="J60" s="44"/>
      <c r="K60" s="249"/>
      <c r="L60" s="44"/>
      <c r="M60" s="44"/>
      <c r="N60" s="44"/>
      <c r="O60" s="44"/>
      <c r="P60" s="44"/>
      <c r="Q60" s="44"/>
      <c r="R60" s="289"/>
      <c r="S60" s="282"/>
      <c r="T60" s="282"/>
      <c r="U60" s="282"/>
      <c r="V60" s="282"/>
      <c r="W60" s="282"/>
      <c r="X60" s="282"/>
      <c r="Y60" s="282"/>
      <c r="Z60" s="282"/>
      <c r="AA60" s="282"/>
      <c r="AB60" s="282"/>
      <c r="AC60" s="282"/>
      <c r="AD60" s="282"/>
      <c r="AE60" s="47" t="str">
        <f>IF(OR(K60=""),"Incomplete","Complete")</f>
        <v>Incomplete</v>
      </c>
      <c r="AF60" s="48"/>
      <c r="AG60" s="28"/>
      <c r="AH60" s="8"/>
      <c r="AI60" s="8"/>
      <c r="AJ60" s="8"/>
      <c r="AK60" s="7"/>
      <c r="AL60" s="8"/>
      <c r="AM60" s="8"/>
      <c r="AN60" s="8"/>
      <c r="AO60" s="8"/>
      <c r="AS60" s="8"/>
    </row>
    <row r="61" spans="1:45" ht="13.9" customHeight="1" thickBot="1" x14ac:dyDescent="0.3">
      <c r="A61" s="26"/>
      <c r="B61" s="49"/>
      <c r="C61" s="331"/>
      <c r="D61" s="331"/>
      <c r="E61" s="50"/>
      <c r="F61" s="50"/>
      <c r="G61" s="50"/>
      <c r="H61" s="50"/>
      <c r="I61" s="50"/>
      <c r="J61" s="50"/>
      <c r="K61" s="50"/>
      <c r="L61" s="50"/>
      <c r="M61" s="341"/>
      <c r="N61" s="341"/>
      <c r="O61" s="341"/>
      <c r="P61" s="341"/>
      <c r="Q61" s="341"/>
      <c r="R61" s="341"/>
      <c r="S61" s="341"/>
      <c r="T61" s="341"/>
      <c r="U61" s="341"/>
      <c r="V61" s="341"/>
      <c r="W61" s="341"/>
      <c r="X61" s="50"/>
      <c r="Y61" s="342"/>
      <c r="Z61" s="342"/>
      <c r="AA61" s="342"/>
      <c r="AB61" s="342"/>
      <c r="AC61" s="342"/>
      <c r="AD61" s="342"/>
      <c r="AE61" s="332"/>
      <c r="AF61" s="52"/>
      <c r="AG61" s="28"/>
      <c r="AH61" s="8"/>
      <c r="AI61" s="7"/>
      <c r="AJ61" s="8"/>
      <c r="AK61" s="8"/>
      <c r="AL61" s="8"/>
      <c r="AM61" s="8"/>
      <c r="AN61" s="8"/>
      <c r="AO61" s="8"/>
      <c r="AS61" s="8"/>
    </row>
    <row r="62" spans="1:45" ht="13.9" customHeight="1" thickBot="1" x14ac:dyDescent="0.3">
      <c r="A62" s="26"/>
      <c r="C62" s="333"/>
      <c r="D62" s="333"/>
      <c r="E62" s="22"/>
      <c r="F62" s="22"/>
      <c r="G62" s="22"/>
      <c r="H62" s="22"/>
      <c r="I62" s="22"/>
      <c r="J62" s="22"/>
      <c r="K62" s="22"/>
      <c r="L62" s="260"/>
      <c r="M62" s="264"/>
      <c r="N62" s="264"/>
      <c r="O62" s="264"/>
      <c r="P62" s="264"/>
      <c r="Q62" s="264"/>
      <c r="R62" s="264"/>
      <c r="S62" s="264"/>
      <c r="T62" s="264"/>
      <c r="U62" s="264"/>
      <c r="V62" s="264"/>
      <c r="W62" s="264"/>
      <c r="X62" s="8"/>
      <c r="Y62" s="264"/>
      <c r="Z62" s="264"/>
      <c r="AA62" s="264"/>
      <c r="AB62" s="264"/>
      <c r="AC62" s="264"/>
      <c r="AD62" s="264"/>
      <c r="AE62" s="315"/>
      <c r="AF62" s="22"/>
      <c r="AG62" s="28"/>
      <c r="AH62" s="8"/>
      <c r="AI62" s="311"/>
      <c r="AJ62" s="8"/>
      <c r="AK62" s="8"/>
      <c r="AL62" s="8"/>
      <c r="AM62" s="7"/>
      <c r="AN62" s="8"/>
      <c r="AO62" s="8"/>
      <c r="AS62" s="8"/>
    </row>
    <row r="63" spans="1:45" ht="13.9" customHeight="1" thickBot="1" x14ac:dyDescent="0.3">
      <c r="A63" s="26"/>
      <c r="B63" s="32"/>
      <c r="C63" s="337" t="s">
        <v>1048</v>
      </c>
      <c r="D63" s="337"/>
      <c r="E63" s="34"/>
      <c r="F63" s="34"/>
      <c r="G63" s="34"/>
      <c r="H63" s="34"/>
      <c r="I63" s="34"/>
      <c r="J63" s="34"/>
      <c r="K63" s="34"/>
      <c r="L63" s="34"/>
      <c r="M63" s="281"/>
      <c r="N63" s="281"/>
      <c r="O63" s="281"/>
      <c r="P63" s="281"/>
      <c r="Q63" s="281"/>
      <c r="R63" s="281"/>
      <c r="S63" s="281"/>
      <c r="T63" s="281"/>
      <c r="U63" s="281"/>
      <c r="V63" s="281"/>
      <c r="W63" s="281"/>
      <c r="X63" s="34"/>
      <c r="Y63" s="281"/>
      <c r="Z63" s="281"/>
      <c r="AA63" s="281"/>
      <c r="AB63" s="281"/>
      <c r="AC63" s="281"/>
      <c r="AD63" s="281"/>
      <c r="AE63" s="338"/>
      <c r="AF63" s="36"/>
      <c r="AG63" s="28"/>
      <c r="AH63" s="8"/>
      <c r="AI63" s="37" t="s">
        <v>973</v>
      </c>
      <c r="AJ63" s="30" t="s">
        <v>974</v>
      </c>
      <c r="AK63" s="8"/>
      <c r="AL63" s="8"/>
      <c r="AM63" s="7"/>
      <c r="AN63" s="8"/>
      <c r="AO63" s="8"/>
      <c r="AS63" s="8"/>
    </row>
    <row r="64" spans="1:45" ht="15.75" x14ac:dyDescent="0.25">
      <c r="A64" s="26"/>
      <c r="B64" s="42"/>
      <c r="C64" s="319"/>
      <c r="D64" s="319"/>
      <c r="E64" s="44"/>
      <c r="F64" s="44"/>
      <c r="G64" s="44"/>
      <c r="H64" s="44"/>
      <c r="I64" s="282"/>
      <c r="J64" s="44"/>
      <c r="K64" s="289"/>
      <c r="L64" s="44"/>
      <c r="M64" s="282"/>
      <c r="N64" s="282"/>
      <c r="O64" s="282"/>
      <c r="P64" s="282"/>
      <c r="Q64" s="282"/>
      <c r="R64" s="282"/>
      <c r="S64" s="282"/>
      <c r="T64" s="282"/>
      <c r="U64" s="282"/>
      <c r="V64" s="282"/>
      <c r="W64" s="282"/>
      <c r="X64" s="44"/>
      <c r="Y64" s="282"/>
      <c r="Z64" s="282"/>
      <c r="AA64" s="282"/>
      <c r="AB64" s="282"/>
      <c r="AC64" s="282"/>
      <c r="AD64" s="282"/>
      <c r="AE64" s="283"/>
      <c r="AF64" s="48"/>
      <c r="AG64" s="28"/>
      <c r="AH64" s="8"/>
      <c r="AI64" s="311"/>
      <c r="AJ64" s="8"/>
      <c r="AK64" s="8"/>
      <c r="AL64" s="8"/>
      <c r="AM64" s="7"/>
      <c r="AN64" s="8"/>
      <c r="AO64" s="8"/>
      <c r="AS64" s="8"/>
    </row>
    <row r="65" spans="1:45" x14ac:dyDescent="0.2">
      <c r="A65" s="26"/>
      <c r="B65" s="42"/>
      <c r="C65" s="319" t="str">
        <f>"a) Please indicate how many of the "&amp;newcls&amp;" customers are, or are associated with, PEPs"</f>
        <v>a) Please indicate how many of the 0 customers are, or are associated with, PEPs</v>
      </c>
      <c r="D65" s="319"/>
      <c r="E65" s="44"/>
      <c r="F65" s="44"/>
      <c r="G65" s="44"/>
      <c r="H65" s="44"/>
      <c r="I65" s="321"/>
      <c r="J65" s="44"/>
      <c r="K65" s="289"/>
      <c r="L65" s="44"/>
      <c r="M65" s="282"/>
      <c r="N65" s="282"/>
      <c r="O65" s="282"/>
      <c r="P65" s="282"/>
      <c r="Q65" s="282"/>
      <c r="R65" s="282"/>
      <c r="S65" s="282"/>
      <c r="T65" s="282"/>
      <c r="U65" s="282"/>
      <c r="V65" s="282"/>
      <c r="W65" s="282"/>
      <c r="X65" s="44"/>
      <c r="Y65" s="282"/>
      <c r="Z65" s="282"/>
      <c r="AA65" s="282"/>
      <c r="AB65" s="282"/>
      <c r="AC65" s="282"/>
      <c r="AD65" s="282"/>
      <c r="AE65" s="47" t="str">
        <f>IF(COUNTIF(AE66:AE78,"Incomplete")&gt;0,"Incomplete","Complete")</f>
        <v>Incomplete</v>
      </c>
      <c r="AF65" s="48"/>
      <c r="AG65" s="28"/>
      <c r="AH65" s="8"/>
      <c r="AI65" s="311"/>
      <c r="AJ65" s="8"/>
      <c r="AK65" s="8"/>
      <c r="AL65" s="8"/>
      <c r="AM65" s="7"/>
      <c r="AN65" s="8"/>
      <c r="AO65" s="8"/>
      <c r="AS65" s="8"/>
    </row>
    <row r="66" spans="1:45" ht="15.75" x14ac:dyDescent="0.25">
      <c r="A66" s="26"/>
      <c r="B66" s="42"/>
      <c r="C66" s="319"/>
      <c r="D66" s="319"/>
      <c r="E66" s="44"/>
      <c r="F66" s="44"/>
      <c r="G66" s="44"/>
      <c r="H66" s="44"/>
      <c r="I66" s="282"/>
      <c r="J66" s="44"/>
      <c r="K66" s="343" t="s">
        <v>2</v>
      </c>
      <c r="L66" s="44"/>
      <c r="M66" s="282"/>
      <c r="N66" s="282"/>
      <c r="O66" s="282"/>
      <c r="P66" s="282"/>
      <c r="Q66" s="282"/>
      <c r="R66" s="282"/>
      <c r="S66" s="282"/>
      <c r="T66" s="282"/>
      <c r="U66" s="282"/>
      <c r="V66" s="282"/>
      <c r="W66" s="282"/>
      <c r="X66" s="44"/>
      <c r="Y66" s="282"/>
      <c r="Z66" s="282"/>
      <c r="AA66" s="282"/>
      <c r="AB66" s="282"/>
      <c r="AC66" s="282"/>
      <c r="AD66" s="282"/>
      <c r="AE66" s="283"/>
      <c r="AF66" s="48"/>
      <c r="AG66" s="28"/>
      <c r="AH66" s="8"/>
      <c r="AI66" s="311"/>
      <c r="AJ66" s="8"/>
      <c r="AK66" s="8"/>
      <c r="AL66" s="8"/>
      <c r="AM66" s="7"/>
      <c r="AN66" s="8"/>
      <c r="AO66" s="8"/>
      <c r="AS66" s="8"/>
    </row>
    <row r="67" spans="1:45" ht="15.75" x14ac:dyDescent="0.25">
      <c r="A67" s="26"/>
      <c r="B67" s="42"/>
      <c r="C67" s="319"/>
      <c r="D67" s="319"/>
      <c r="E67" s="44"/>
      <c r="F67" s="44"/>
      <c r="G67" s="44"/>
      <c r="H67" s="44"/>
      <c r="I67" s="282"/>
      <c r="J67" s="44"/>
      <c r="K67" s="44"/>
      <c r="L67" s="44"/>
      <c r="M67" s="282"/>
      <c r="N67" s="282"/>
      <c r="O67" s="282"/>
      <c r="P67" s="282"/>
      <c r="Q67" s="282"/>
      <c r="R67" s="282"/>
      <c r="S67" s="282"/>
      <c r="T67" s="282"/>
      <c r="U67" s="282"/>
      <c r="V67" s="282"/>
      <c r="W67" s="282"/>
      <c r="X67" s="44"/>
      <c r="Y67" s="282"/>
      <c r="Z67" s="282"/>
      <c r="AA67" s="282"/>
      <c r="AB67" s="282"/>
      <c r="AC67" s="282"/>
      <c r="AD67" s="282"/>
      <c r="AE67" s="283"/>
      <c r="AF67" s="48"/>
      <c r="AG67" s="28"/>
      <c r="AH67" s="8"/>
      <c r="AI67" s="311"/>
      <c r="AJ67" s="8"/>
      <c r="AK67" s="8"/>
      <c r="AL67" s="8"/>
      <c r="AM67" s="7"/>
      <c r="AN67" s="8"/>
      <c r="AO67" s="8"/>
      <c r="AS67" s="8"/>
    </row>
    <row r="68" spans="1:45" ht="13.9" customHeight="1" x14ac:dyDescent="0.25">
      <c r="A68" s="26"/>
      <c r="B68" s="42"/>
      <c r="C68" s="492" t="s">
        <v>825</v>
      </c>
      <c r="D68" s="492"/>
      <c r="E68" s="492"/>
      <c r="F68" s="492"/>
      <c r="G68" s="492"/>
      <c r="H68" s="44"/>
      <c r="I68" s="282"/>
      <c r="J68" s="44"/>
      <c r="K68" s="249"/>
      <c r="L68" s="44"/>
      <c r="M68" s="282"/>
      <c r="N68" s="282"/>
      <c r="O68" s="282"/>
      <c r="P68" s="282"/>
      <c r="Q68" s="282"/>
      <c r="R68" s="282"/>
      <c r="S68" s="282"/>
      <c r="T68" s="282"/>
      <c r="U68" s="282"/>
      <c r="V68" s="282"/>
      <c r="W68" s="282"/>
      <c r="X68" s="44"/>
      <c r="Y68" s="344"/>
      <c r="Z68" s="344"/>
      <c r="AA68" s="344"/>
      <c r="AB68" s="344"/>
      <c r="AC68" s="344"/>
      <c r="AD68" s="344"/>
      <c r="AE68" s="283"/>
      <c r="AF68" s="48"/>
      <c r="AG68" s="28"/>
      <c r="AH68" s="8"/>
      <c r="AI68" s="311"/>
      <c r="AJ68" s="8"/>
      <c r="AK68" s="8"/>
      <c r="AL68" s="8"/>
      <c r="AM68" s="7"/>
      <c r="AN68" s="8"/>
      <c r="AO68" s="8"/>
      <c r="AS68" s="8"/>
    </row>
    <row r="69" spans="1:45" ht="13.9" customHeight="1" x14ac:dyDescent="0.25">
      <c r="A69" s="26"/>
      <c r="B69" s="42"/>
      <c r="C69" s="492"/>
      <c r="D69" s="492"/>
      <c r="E69" s="492"/>
      <c r="F69" s="492"/>
      <c r="G69" s="492"/>
      <c r="H69" s="44"/>
      <c r="I69" s="282"/>
      <c r="J69" s="44"/>
      <c r="K69" s="44"/>
      <c r="L69" s="44"/>
      <c r="M69" s="282"/>
      <c r="N69" s="282"/>
      <c r="O69" s="282"/>
      <c r="P69" s="282"/>
      <c r="Q69" s="282"/>
      <c r="R69" s="282"/>
      <c r="S69" s="282"/>
      <c r="T69" s="282"/>
      <c r="U69" s="282"/>
      <c r="V69" s="282"/>
      <c r="W69" s="282"/>
      <c r="X69" s="44"/>
      <c r="Y69" s="289"/>
      <c r="Z69" s="289"/>
      <c r="AA69" s="289"/>
      <c r="AB69" s="289"/>
      <c r="AC69" s="289"/>
      <c r="AD69" s="289"/>
      <c r="AE69" s="283"/>
      <c r="AF69" s="48"/>
      <c r="AG69" s="28"/>
      <c r="AH69" s="8"/>
      <c r="AI69" s="311"/>
      <c r="AJ69" s="8"/>
      <c r="AK69" s="8"/>
      <c r="AL69" s="8"/>
      <c r="AM69" s="7"/>
      <c r="AN69" s="8"/>
      <c r="AO69" s="8"/>
      <c r="AS69" s="8"/>
    </row>
    <row r="70" spans="1:45" ht="13.9" customHeight="1" x14ac:dyDescent="0.25">
      <c r="A70" s="26"/>
      <c r="B70" s="42"/>
      <c r="C70" s="492" t="s">
        <v>826</v>
      </c>
      <c r="D70" s="492"/>
      <c r="E70" s="492"/>
      <c r="F70" s="492"/>
      <c r="G70" s="492"/>
      <c r="H70" s="44"/>
      <c r="I70" s="344"/>
      <c r="J70" s="44"/>
      <c r="K70" s="249"/>
      <c r="L70" s="44"/>
      <c r="M70" s="282"/>
      <c r="N70" s="282"/>
      <c r="O70" s="282"/>
      <c r="P70" s="282"/>
      <c r="Q70" s="282"/>
      <c r="R70" s="282"/>
      <c r="S70" s="282"/>
      <c r="T70" s="282"/>
      <c r="U70" s="282"/>
      <c r="V70" s="282"/>
      <c r="W70" s="282"/>
      <c r="X70" s="44"/>
      <c r="Y70" s="289"/>
      <c r="Z70" s="289"/>
      <c r="AA70" s="289"/>
      <c r="AB70" s="289"/>
      <c r="AC70" s="289"/>
      <c r="AD70" s="289"/>
      <c r="AE70" s="283"/>
      <c r="AF70" s="48"/>
      <c r="AG70" s="28"/>
      <c r="AH70" s="8"/>
      <c r="AI70" s="311"/>
      <c r="AJ70" s="8"/>
      <c r="AK70" s="8"/>
      <c r="AL70" s="8"/>
      <c r="AN70" s="8"/>
      <c r="AO70" s="8"/>
      <c r="AS70" s="8"/>
    </row>
    <row r="71" spans="1:45" ht="13.9" customHeight="1" x14ac:dyDescent="0.25">
      <c r="A71" s="26"/>
      <c r="B71" s="42"/>
      <c r="C71" s="492"/>
      <c r="D71" s="492"/>
      <c r="E71" s="492"/>
      <c r="F71" s="492"/>
      <c r="G71" s="492"/>
      <c r="H71" s="44"/>
      <c r="I71" s="289"/>
      <c r="J71" s="44"/>
      <c r="K71" s="44"/>
      <c r="L71" s="44"/>
      <c r="M71" s="282"/>
      <c r="N71" s="282"/>
      <c r="O71" s="282"/>
      <c r="P71" s="282"/>
      <c r="Q71" s="282"/>
      <c r="R71" s="282"/>
      <c r="S71" s="282"/>
      <c r="T71" s="282"/>
      <c r="U71" s="282"/>
      <c r="V71" s="282"/>
      <c r="W71" s="282"/>
      <c r="X71" s="44"/>
      <c r="Y71" s="289"/>
      <c r="Z71" s="289"/>
      <c r="AA71" s="289"/>
      <c r="AB71" s="289"/>
      <c r="AC71" s="289"/>
      <c r="AD71" s="289"/>
      <c r="AE71" s="283"/>
      <c r="AF71" s="48"/>
      <c r="AG71" s="28"/>
      <c r="AH71" s="8"/>
      <c r="AI71" s="311"/>
      <c r="AJ71" s="8"/>
      <c r="AK71" s="8"/>
      <c r="AL71" s="8"/>
      <c r="AM71" s="7"/>
      <c r="AN71" s="8"/>
      <c r="AO71" s="8"/>
      <c r="AS71" s="8"/>
    </row>
    <row r="72" spans="1:45" ht="13.9" customHeight="1" x14ac:dyDescent="0.25">
      <c r="A72" s="26"/>
      <c r="B72" s="42"/>
      <c r="C72" s="345" t="s">
        <v>827</v>
      </c>
      <c r="D72" s="345"/>
      <c r="E72" s="345"/>
      <c r="F72" s="346"/>
      <c r="G72" s="346"/>
      <c r="H72" s="44"/>
      <c r="I72" s="289"/>
      <c r="J72" s="44"/>
      <c r="K72" s="249"/>
      <c r="L72" s="44"/>
      <c r="M72" s="282"/>
      <c r="N72" s="282"/>
      <c r="O72" s="282"/>
      <c r="P72" s="282"/>
      <c r="Q72" s="282"/>
      <c r="R72" s="282"/>
      <c r="S72" s="282"/>
      <c r="T72" s="282"/>
      <c r="U72" s="282"/>
      <c r="V72" s="282"/>
      <c r="W72" s="282"/>
      <c r="X72" s="44"/>
      <c r="Y72" s="339"/>
      <c r="Z72" s="339"/>
      <c r="AA72" s="339"/>
      <c r="AB72" s="339"/>
      <c r="AC72" s="339"/>
      <c r="AD72" s="339"/>
      <c r="AE72" s="283"/>
      <c r="AF72" s="48"/>
      <c r="AG72" s="28"/>
      <c r="AH72" s="8"/>
      <c r="AI72" s="7"/>
      <c r="AJ72" s="8"/>
      <c r="AK72" s="8"/>
      <c r="AL72" s="8"/>
      <c r="AM72" s="8"/>
      <c r="AN72" s="8"/>
      <c r="AO72" s="8"/>
      <c r="AS72" s="8"/>
    </row>
    <row r="73" spans="1:45" ht="13.9" customHeight="1" x14ac:dyDescent="0.2">
      <c r="A73" s="26"/>
      <c r="B73" s="42"/>
      <c r="C73" s="346"/>
      <c r="D73" s="346"/>
      <c r="E73" s="346"/>
      <c r="F73" s="346"/>
      <c r="G73" s="346"/>
      <c r="H73" s="44"/>
      <c r="I73" s="289"/>
      <c r="J73" s="44"/>
      <c r="K73" s="44"/>
      <c r="L73" s="44"/>
      <c r="M73" s="282"/>
      <c r="N73" s="282"/>
      <c r="O73" s="282"/>
      <c r="P73" s="282"/>
      <c r="Q73" s="282"/>
      <c r="R73" s="282"/>
      <c r="S73" s="282"/>
      <c r="T73" s="282"/>
      <c r="U73" s="282"/>
      <c r="V73" s="282"/>
      <c r="W73" s="282"/>
      <c r="X73" s="44"/>
      <c r="Y73" s="339"/>
      <c r="Z73" s="339"/>
      <c r="AA73" s="339"/>
      <c r="AB73" s="339"/>
      <c r="AC73" s="339"/>
      <c r="AD73" s="339"/>
      <c r="AE73" s="47"/>
      <c r="AF73" s="48"/>
      <c r="AG73" s="28"/>
      <c r="AH73" s="8"/>
      <c r="AI73" s="7"/>
      <c r="AJ73" s="8"/>
      <c r="AK73" s="8"/>
      <c r="AL73" s="8"/>
      <c r="AM73" s="8"/>
      <c r="AN73" s="8"/>
      <c r="AO73" s="8"/>
      <c r="AS73" s="8"/>
    </row>
    <row r="74" spans="1:45" ht="13.9" customHeight="1" x14ac:dyDescent="0.2">
      <c r="A74" s="26"/>
      <c r="B74" s="42"/>
      <c r="C74" s="346"/>
      <c r="D74" s="346"/>
      <c r="E74" s="346"/>
      <c r="F74" s="346"/>
      <c r="G74" s="346"/>
      <c r="H74" s="44"/>
      <c r="I74" s="58" t="s">
        <v>1033</v>
      </c>
      <c r="J74" s="44"/>
      <c r="K74" s="330">
        <f>SUM(K68:K72)</f>
        <v>0</v>
      </c>
      <c r="L74" s="44"/>
      <c r="M74" s="77" t="str">
        <f>IF(K74=newcls,"Reconciles OK","Difference of "&amp;newcls-K74)</f>
        <v>Reconciles OK</v>
      </c>
      <c r="N74" s="282"/>
      <c r="O74" s="282"/>
      <c r="P74" s="282"/>
      <c r="Q74" s="282"/>
      <c r="R74" s="282"/>
      <c r="S74" s="282"/>
      <c r="T74" s="282"/>
      <c r="U74" s="282"/>
      <c r="V74" s="282"/>
      <c r="W74" s="282"/>
      <c r="X74" s="44"/>
      <c r="Y74" s="339"/>
      <c r="Z74" s="339"/>
      <c r="AA74" s="339"/>
      <c r="AB74" s="339"/>
      <c r="AC74" s="339"/>
      <c r="AD74" s="339"/>
      <c r="AE74" s="47" t="str">
        <f>IF(M74="Reconciles OK","Complete","Incomplete")</f>
        <v>Complete</v>
      </c>
      <c r="AF74" s="48"/>
      <c r="AG74" s="28"/>
      <c r="AH74" s="8"/>
      <c r="AI74" s="7"/>
      <c r="AJ74" s="8"/>
      <c r="AK74" s="8"/>
      <c r="AL74" s="8"/>
      <c r="AM74" s="8"/>
      <c r="AN74" s="8"/>
      <c r="AO74" s="8"/>
      <c r="AS74" s="8"/>
    </row>
    <row r="75" spans="1:45" ht="13.9" customHeight="1" x14ac:dyDescent="0.25">
      <c r="A75" s="26"/>
      <c r="B75" s="42"/>
      <c r="C75" s="346"/>
      <c r="D75" s="346"/>
      <c r="E75" s="346"/>
      <c r="F75" s="346"/>
      <c r="G75" s="346"/>
      <c r="H75" s="290"/>
      <c r="I75" s="289"/>
      <c r="J75" s="290"/>
      <c r="K75" s="290"/>
      <c r="L75" s="290"/>
      <c r="M75" s="290"/>
      <c r="N75" s="290"/>
      <c r="O75" s="290"/>
      <c r="P75" s="290"/>
      <c r="Q75" s="290"/>
      <c r="R75" s="290"/>
      <c r="S75" s="290"/>
      <c r="T75" s="290"/>
      <c r="U75" s="290"/>
      <c r="V75" s="290"/>
      <c r="W75" s="283"/>
      <c r="X75" s="289"/>
      <c r="Y75" s="282"/>
      <c r="Z75" s="282"/>
      <c r="AA75" s="282"/>
      <c r="AB75" s="282"/>
      <c r="AC75" s="282"/>
      <c r="AD75" s="282"/>
      <c r="AE75" s="283"/>
      <c r="AF75" s="48"/>
      <c r="AG75" s="28"/>
      <c r="AH75" s="8"/>
      <c r="AI75" s="8"/>
      <c r="AJ75" s="8"/>
      <c r="AK75" s="8"/>
      <c r="AL75" s="8"/>
      <c r="AM75" s="8"/>
      <c r="AN75" s="8"/>
      <c r="AO75" s="8"/>
      <c r="AS75" s="8"/>
    </row>
    <row r="76" spans="1:45" ht="13.5" customHeight="1" x14ac:dyDescent="0.25">
      <c r="A76" s="26"/>
      <c r="B76" s="42"/>
      <c r="C76" s="287"/>
      <c r="D76" s="44"/>
      <c r="E76" s="44"/>
      <c r="F76" s="289"/>
      <c r="G76" s="44"/>
      <c r="H76" s="290"/>
      <c r="I76" s="282"/>
      <c r="J76" s="290"/>
      <c r="K76" s="290"/>
      <c r="L76" s="44"/>
      <c r="M76" s="282"/>
      <c r="N76" s="282"/>
      <c r="O76" s="282"/>
      <c r="P76" s="282"/>
      <c r="Q76" s="282"/>
      <c r="R76" s="282"/>
      <c r="S76" s="282"/>
      <c r="T76" s="283"/>
      <c r="U76" s="289"/>
      <c r="V76" s="282"/>
      <c r="W76" s="282"/>
      <c r="X76" s="282"/>
      <c r="Y76" s="282"/>
      <c r="Z76" s="282"/>
      <c r="AA76" s="282"/>
      <c r="AB76" s="282"/>
      <c r="AC76" s="282"/>
      <c r="AD76" s="282"/>
      <c r="AE76" s="283"/>
      <c r="AF76" s="48"/>
      <c r="AG76" s="28"/>
      <c r="AH76" s="8"/>
      <c r="AI76" s="8"/>
      <c r="AJ76" s="8"/>
      <c r="AK76" s="7"/>
      <c r="AL76" s="8"/>
      <c r="AM76" s="8"/>
      <c r="AN76" s="8"/>
      <c r="AO76" s="8"/>
      <c r="AS76" s="8"/>
    </row>
    <row r="77" spans="1:45" ht="13.9" customHeight="1" x14ac:dyDescent="0.2">
      <c r="A77" s="26"/>
      <c r="B77" s="42"/>
      <c r="C77" s="113" t="s">
        <v>869</v>
      </c>
      <c r="D77" s="44"/>
      <c r="E77" s="44"/>
      <c r="F77" s="289"/>
      <c r="G77" s="58"/>
      <c r="H77" s="290"/>
      <c r="I77" s="44"/>
      <c r="J77" s="44"/>
      <c r="K77" s="249"/>
      <c r="L77" s="44"/>
      <c r="M77" s="44"/>
      <c r="N77" s="44"/>
      <c r="O77" s="44"/>
      <c r="P77" s="44"/>
      <c r="Q77" s="44"/>
      <c r="R77" s="289"/>
      <c r="S77" s="282"/>
      <c r="T77" s="282"/>
      <c r="U77" s="282"/>
      <c r="V77" s="282"/>
      <c r="W77" s="282"/>
      <c r="X77" s="282"/>
      <c r="Y77" s="282"/>
      <c r="Z77" s="282"/>
      <c r="AA77" s="282"/>
      <c r="AB77" s="282"/>
      <c r="AC77" s="282"/>
      <c r="AD77" s="282"/>
      <c r="AE77" s="47" t="str">
        <f>IF(OR(K77=""),"Incomplete","Complete")</f>
        <v>Incomplete</v>
      </c>
      <c r="AF77" s="48"/>
      <c r="AG77" s="28"/>
      <c r="AH77" s="8"/>
      <c r="AI77" s="8"/>
      <c r="AJ77" s="8"/>
      <c r="AK77" s="7"/>
      <c r="AL77" s="8"/>
      <c r="AM77" s="8"/>
      <c r="AN77" s="8"/>
      <c r="AO77" s="8"/>
      <c r="AS77" s="8"/>
    </row>
    <row r="78" spans="1:45" ht="13.9" customHeight="1" thickBot="1" x14ac:dyDescent="0.3">
      <c r="A78" s="26"/>
      <c r="B78" s="49"/>
      <c r="C78" s="331"/>
      <c r="D78" s="331"/>
      <c r="E78" s="50"/>
      <c r="F78" s="50"/>
      <c r="G78" s="50"/>
      <c r="H78" s="50"/>
      <c r="I78" s="300"/>
      <c r="J78" s="50"/>
      <c r="K78" s="50"/>
      <c r="L78" s="50"/>
      <c r="M78" s="341"/>
      <c r="N78" s="341"/>
      <c r="O78" s="341"/>
      <c r="P78" s="341"/>
      <c r="Q78" s="341"/>
      <c r="R78" s="341"/>
      <c r="S78" s="341"/>
      <c r="T78" s="341"/>
      <c r="U78" s="341"/>
      <c r="V78" s="341"/>
      <c r="W78" s="341"/>
      <c r="X78" s="50"/>
      <c r="Y78" s="341"/>
      <c r="Z78" s="341"/>
      <c r="AA78" s="341"/>
      <c r="AB78" s="341"/>
      <c r="AC78" s="341"/>
      <c r="AD78" s="341"/>
      <c r="AE78" s="332"/>
      <c r="AF78" s="52"/>
      <c r="AG78" s="28"/>
      <c r="AH78" s="8"/>
      <c r="AI78" s="311"/>
      <c r="AJ78" s="8"/>
      <c r="AK78" s="8"/>
      <c r="AL78" s="8"/>
      <c r="AM78" s="7"/>
      <c r="AN78" s="8"/>
      <c r="AO78" s="8"/>
      <c r="AS78" s="8"/>
    </row>
    <row r="79" spans="1:45" ht="13.9" customHeight="1" thickBot="1" x14ac:dyDescent="0.25">
      <c r="A79" s="26"/>
      <c r="C79" s="333"/>
      <c r="D79" s="333"/>
      <c r="E79" s="22"/>
      <c r="F79" s="22"/>
      <c r="G79" s="22"/>
      <c r="H79" s="22"/>
      <c r="I79" s="22"/>
      <c r="J79" s="22"/>
      <c r="K79" s="22"/>
      <c r="L79" s="260"/>
      <c r="M79" s="264"/>
      <c r="N79" s="264"/>
      <c r="O79" s="264"/>
      <c r="P79" s="264"/>
      <c r="Q79" s="264"/>
      <c r="R79" s="264"/>
      <c r="S79" s="264"/>
      <c r="T79" s="264"/>
      <c r="U79" s="264"/>
      <c r="V79" s="264"/>
      <c r="W79" s="264"/>
      <c r="X79" s="264"/>
      <c r="Y79" s="264"/>
      <c r="Z79" s="264"/>
      <c r="AA79" s="264"/>
      <c r="AB79" s="264"/>
      <c r="AC79" s="264"/>
      <c r="AD79" s="8"/>
      <c r="AE79" s="264"/>
      <c r="AF79" s="264"/>
      <c r="AG79" s="28"/>
      <c r="AH79" s="8"/>
      <c r="AI79" s="311"/>
      <c r="AJ79" s="8"/>
      <c r="AK79" s="8"/>
      <c r="AL79" s="8"/>
      <c r="AM79" s="7"/>
      <c r="AN79" s="8"/>
      <c r="AO79" s="8"/>
      <c r="AS79" s="8"/>
    </row>
    <row r="80" spans="1:45" s="164" customFormat="1" ht="15" customHeight="1" thickBot="1" x14ac:dyDescent="0.25">
      <c r="A80" s="176"/>
      <c r="B80" s="188"/>
      <c r="C80" s="189" t="s">
        <v>1047</v>
      </c>
      <c r="D80" s="189"/>
      <c r="E80" s="190"/>
      <c r="F80" s="190"/>
      <c r="G80" s="190"/>
      <c r="H80" s="190"/>
      <c r="I80" s="266"/>
      <c r="J80" s="190"/>
      <c r="K80" s="190"/>
      <c r="L80" s="190"/>
      <c r="M80" s="190"/>
      <c r="N80" s="190"/>
      <c r="O80" s="190"/>
      <c r="P80" s="191"/>
      <c r="Q80" s="190"/>
      <c r="R80" s="190"/>
      <c r="S80" s="190"/>
      <c r="T80" s="190"/>
      <c r="U80" s="190"/>
      <c r="V80" s="190"/>
      <c r="W80" s="190"/>
      <c r="X80" s="190"/>
      <c r="Y80" s="190"/>
      <c r="Z80" s="190"/>
      <c r="AA80" s="190"/>
      <c r="AB80" s="190"/>
      <c r="AC80" s="190"/>
      <c r="AD80" s="190"/>
      <c r="AE80" s="60" t="str">
        <f>"The information requested in this question is in respect of the year ended "&amp;TEXT(Reporting_Period_End_Date,"DD-MMM-YYYY")</f>
        <v>The information requested in this question is in respect of the year ended 00-Jan-1900</v>
      </c>
      <c r="AF80" s="194"/>
      <c r="AG80" s="28"/>
      <c r="AI80" s="37" t="s">
        <v>973</v>
      </c>
      <c r="AJ80" s="30" t="s">
        <v>974</v>
      </c>
    </row>
    <row r="81" spans="1:33" s="164" customFormat="1" ht="15" customHeight="1" x14ac:dyDescent="0.2">
      <c r="A81" s="176"/>
      <c r="B81" s="200"/>
      <c r="C81" s="44"/>
      <c r="D81" s="44"/>
      <c r="E81" s="44"/>
      <c r="F81" s="44"/>
      <c r="G81" s="272"/>
      <c r="H81" s="272"/>
      <c r="I81" s="270"/>
      <c r="J81" s="77"/>
      <c r="K81" s="77"/>
      <c r="L81" s="77"/>
      <c r="M81" s="77"/>
      <c r="N81" s="77"/>
      <c r="O81" s="77"/>
      <c r="P81" s="268"/>
      <c r="Q81" s="77"/>
      <c r="R81" s="77"/>
      <c r="S81" s="77"/>
      <c r="T81" s="77"/>
      <c r="U81" s="269"/>
      <c r="V81" s="269"/>
      <c r="W81" s="77"/>
      <c r="X81" s="77"/>
      <c r="Y81" s="77"/>
      <c r="Z81" s="77"/>
      <c r="AA81" s="77"/>
      <c r="AB81" s="77"/>
      <c r="AC81" s="77"/>
      <c r="AD81" s="77"/>
      <c r="AE81" s="77"/>
      <c r="AF81" s="202"/>
      <c r="AG81" s="181"/>
    </row>
    <row r="82" spans="1:33" s="164" customFormat="1" ht="15" customHeight="1" x14ac:dyDescent="0.25">
      <c r="A82" s="176"/>
      <c r="B82" s="200"/>
      <c r="C82" s="440" t="str">
        <f>"a) In relation to the "&amp;newcls&amp;" customer relationships detailed in CLS-2, please indicate how many of those customer relationships have been met by the firm or a related party"</f>
        <v>a) In relation to the 0 customer relationships detailed in CLS-2, please indicate how many of those customer relationships have been met by the firm or a related party</v>
      </c>
      <c r="D82" s="440"/>
      <c r="E82" s="440"/>
      <c r="F82" s="440"/>
      <c r="G82" s="440"/>
      <c r="H82" s="440"/>
      <c r="I82" s="124"/>
      <c r="J82" s="77"/>
      <c r="K82" s="77"/>
      <c r="L82" s="77"/>
      <c r="M82" s="77"/>
      <c r="N82" s="77"/>
      <c r="O82" s="77"/>
      <c r="P82" s="268"/>
      <c r="Q82" s="77"/>
      <c r="R82" s="77"/>
      <c r="S82" s="77"/>
      <c r="T82" s="77"/>
      <c r="U82" s="269"/>
      <c r="V82" s="269"/>
      <c r="W82" s="77"/>
      <c r="X82" s="77"/>
      <c r="Y82" s="77"/>
      <c r="Z82" s="77"/>
      <c r="AA82" s="77"/>
      <c r="AB82" s="77"/>
      <c r="AC82" s="77"/>
      <c r="AD82" s="77"/>
      <c r="AE82" s="47" t="str">
        <f>IF(COUNTIF(AE85:AE98,"Incomplete")&gt;0,"Incomplete","Complete")</f>
        <v>Incomplete</v>
      </c>
      <c r="AF82" s="202"/>
      <c r="AG82" s="181"/>
    </row>
    <row r="83" spans="1:33" s="164" customFormat="1" ht="15" customHeight="1" x14ac:dyDescent="0.25">
      <c r="A83" s="176"/>
      <c r="B83" s="200"/>
      <c r="C83" s="440"/>
      <c r="D83" s="440"/>
      <c r="E83" s="440"/>
      <c r="F83" s="440"/>
      <c r="G83" s="440"/>
      <c r="H83" s="440"/>
      <c r="I83" s="270"/>
      <c r="J83" s="77"/>
      <c r="K83" s="77"/>
      <c r="L83" s="77"/>
      <c r="M83" s="77"/>
      <c r="N83" s="77"/>
      <c r="O83" s="77"/>
      <c r="P83" s="268"/>
      <c r="Q83" s="77"/>
      <c r="R83" s="77"/>
      <c r="S83" s="77"/>
      <c r="T83" s="77"/>
      <c r="U83" s="269"/>
      <c r="V83" s="269"/>
      <c r="W83" s="77"/>
      <c r="X83" s="77"/>
      <c r="Y83" s="77"/>
      <c r="Z83" s="77"/>
      <c r="AA83" s="77"/>
      <c r="AB83" s="77"/>
      <c r="AC83" s="77"/>
      <c r="AD83" s="77"/>
      <c r="AE83" s="77"/>
      <c r="AF83" s="202"/>
      <c r="AG83" s="181"/>
    </row>
    <row r="84" spans="1:33" s="164" customFormat="1" ht="15" customHeight="1" x14ac:dyDescent="0.25">
      <c r="A84" s="176"/>
      <c r="B84" s="200"/>
      <c r="C84" s="440"/>
      <c r="D84" s="440"/>
      <c r="E84" s="440"/>
      <c r="F84" s="440"/>
      <c r="G84" s="440"/>
      <c r="H84" s="440"/>
      <c r="I84" s="270"/>
      <c r="J84" s="77"/>
      <c r="K84" s="77"/>
      <c r="L84" s="77"/>
      <c r="M84" s="77"/>
      <c r="N84" s="77"/>
      <c r="O84" s="77"/>
      <c r="P84" s="268"/>
      <c r="Q84" s="77"/>
      <c r="R84" s="77"/>
      <c r="S84" s="77"/>
      <c r="T84" s="77"/>
      <c r="U84" s="269"/>
      <c r="V84" s="269"/>
      <c r="W84" s="77"/>
      <c r="X84" s="77"/>
      <c r="Y84" s="77"/>
      <c r="Z84" s="77"/>
      <c r="AA84" s="77"/>
      <c r="AB84" s="77"/>
      <c r="AC84" s="77"/>
      <c r="AD84" s="77"/>
      <c r="AE84" s="77"/>
      <c r="AF84" s="202"/>
      <c r="AG84" s="181"/>
    </row>
    <row r="85" spans="1:33" s="164" customFormat="1" ht="15" customHeight="1" x14ac:dyDescent="0.25">
      <c r="A85" s="176"/>
      <c r="B85" s="200"/>
      <c r="C85" s="440"/>
      <c r="D85" s="440"/>
      <c r="E85" s="440"/>
      <c r="F85" s="440"/>
      <c r="G85" s="440"/>
      <c r="H85" s="440"/>
      <c r="I85" s="270"/>
      <c r="J85" s="77"/>
      <c r="K85" s="466" t="s">
        <v>63</v>
      </c>
      <c r="L85" s="77"/>
      <c r="M85" s="77"/>
      <c r="N85" s="77"/>
      <c r="O85" s="77"/>
      <c r="P85" s="268"/>
      <c r="Q85" s="77"/>
      <c r="R85" s="77"/>
      <c r="S85" s="77"/>
      <c r="T85" s="77"/>
      <c r="U85" s="269"/>
      <c r="V85" s="269"/>
      <c r="W85" s="77"/>
      <c r="X85" s="77"/>
      <c r="Y85" s="77"/>
      <c r="Z85" s="77"/>
      <c r="AA85" s="77"/>
      <c r="AB85" s="77"/>
      <c r="AC85" s="77"/>
      <c r="AD85" s="77"/>
      <c r="AE85" s="77"/>
      <c r="AF85" s="202"/>
      <c r="AG85" s="181"/>
    </row>
    <row r="86" spans="1:33" s="164" customFormat="1" ht="15" customHeight="1" x14ac:dyDescent="0.25">
      <c r="A86" s="176"/>
      <c r="B86" s="200"/>
      <c r="C86" s="440"/>
      <c r="D86" s="440"/>
      <c r="E86" s="440"/>
      <c r="F86" s="440"/>
      <c r="G86" s="440"/>
      <c r="H86" s="440"/>
      <c r="I86" s="270"/>
      <c r="J86" s="77"/>
      <c r="K86" s="467"/>
      <c r="L86" s="77"/>
      <c r="M86" s="77"/>
      <c r="N86" s="77"/>
      <c r="O86" s="77"/>
      <c r="P86" s="268"/>
      <c r="Q86" s="77"/>
      <c r="R86" s="77"/>
      <c r="S86" s="77"/>
      <c r="T86" s="77"/>
      <c r="U86" s="269"/>
      <c r="V86" s="269"/>
      <c r="W86" s="77"/>
      <c r="X86" s="77"/>
      <c r="Y86" s="77"/>
      <c r="Z86" s="77"/>
      <c r="AA86" s="77"/>
      <c r="AB86" s="77"/>
      <c r="AC86" s="77"/>
      <c r="AD86" s="77"/>
      <c r="AE86" s="77"/>
      <c r="AF86" s="202"/>
      <c r="AG86" s="181"/>
    </row>
    <row r="87" spans="1:33" s="164" customFormat="1" ht="15" customHeight="1" x14ac:dyDescent="0.2">
      <c r="A87" s="176"/>
      <c r="B87" s="200"/>
      <c r="C87" s="44"/>
      <c r="D87" s="44"/>
      <c r="E87" s="44"/>
      <c r="F87" s="44"/>
      <c r="G87" s="272"/>
      <c r="H87" s="272"/>
      <c r="I87" s="270"/>
      <c r="J87" s="77"/>
      <c r="K87" s="276" t="s">
        <v>2</v>
      </c>
      <c r="L87" s="77"/>
      <c r="M87" s="77"/>
      <c r="N87" s="77"/>
      <c r="O87" s="77"/>
      <c r="P87" s="268"/>
      <c r="Q87" s="77"/>
      <c r="R87" s="77"/>
      <c r="S87" s="77"/>
      <c r="T87" s="77"/>
      <c r="U87" s="269"/>
      <c r="V87" s="269"/>
      <c r="W87" s="77"/>
      <c r="X87" s="77"/>
      <c r="Y87" s="77"/>
      <c r="Z87" s="77"/>
      <c r="AA87" s="77"/>
      <c r="AB87" s="77"/>
      <c r="AC87" s="77"/>
      <c r="AD87" s="77"/>
      <c r="AE87" s="77"/>
      <c r="AF87" s="202"/>
      <c r="AG87" s="181"/>
    </row>
    <row r="88" spans="1:33" s="164" customFormat="1" ht="15" customHeight="1" x14ac:dyDescent="0.2">
      <c r="A88" s="176"/>
      <c r="B88" s="200"/>
      <c r="C88" s="44"/>
      <c r="D88" s="44"/>
      <c r="E88" s="44"/>
      <c r="F88" s="44"/>
      <c r="G88" s="272"/>
      <c r="H88" s="272"/>
      <c r="I88" s="270"/>
      <c r="J88" s="77"/>
      <c r="K88" s="77"/>
      <c r="L88" s="77"/>
      <c r="M88" s="77"/>
      <c r="N88" s="77"/>
      <c r="O88" s="77"/>
      <c r="P88" s="268"/>
      <c r="Q88" s="77"/>
      <c r="R88" s="77"/>
      <c r="S88" s="77"/>
      <c r="T88" s="77"/>
      <c r="U88" s="269"/>
      <c r="V88" s="269"/>
      <c r="W88" s="77"/>
      <c r="X88" s="77"/>
      <c r="Y88" s="77"/>
      <c r="Z88" s="77"/>
      <c r="AA88" s="77"/>
      <c r="AB88" s="77"/>
      <c r="AC88" s="77"/>
      <c r="AD88" s="77"/>
      <c r="AE88" s="77"/>
      <c r="AF88" s="202"/>
      <c r="AG88" s="181"/>
    </row>
    <row r="89" spans="1:33" s="164" customFormat="1" ht="15" customHeight="1" x14ac:dyDescent="0.2">
      <c r="A89" s="176"/>
      <c r="B89" s="200"/>
      <c r="C89" s="44"/>
      <c r="D89" s="44" t="s">
        <v>992</v>
      </c>
      <c r="E89" s="44"/>
      <c r="F89" s="44"/>
      <c r="G89" s="272"/>
      <c r="H89" s="272"/>
      <c r="I89" s="270"/>
      <c r="J89" s="77"/>
      <c r="K89" s="249"/>
      <c r="L89" s="77"/>
      <c r="M89" s="77"/>
      <c r="N89" s="77"/>
      <c r="O89" s="77"/>
      <c r="P89" s="268"/>
      <c r="Q89" s="77"/>
      <c r="R89" s="77"/>
      <c r="S89" s="77"/>
      <c r="T89" s="77"/>
      <c r="U89" s="269"/>
      <c r="V89" s="269"/>
      <c r="W89" s="77"/>
      <c r="X89" s="77"/>
      <c r="Y89" s="77"/>
      <c r="Z89" s="77"/>
      <c r="AA89" s="77"/>
      <c r="AB89" s="77"/>
      <c r="AC89" s="77"/>
      <c r="AD89" s="77"/>
      <c r="AE89" s="77"/>
      <c r="AF89" s="202"/>
      <c r="AG89" s="181"/>
    </row>
    <row r="90" spans="1:33" s="164" customFormat="1" ht="15" customHeight="1" x14ac:dyDescent="0.2">
      <c r="A90" s="176"/>
      <c r="B90" s="200"/>
      <c r="C90" s="44"/>
      <c r="D90" s="44"/>
      <c r="E90" s="44"/>
      <c r="F90" s="44"/>
      <c r="G90" s="272"/>
      <c r="H90" s="272"/>
      <c r="I90" s="270"/>
      <c r="J90" s="77"/>
      <c r="K90" s="77"/>
      <c r="L90" s="77"/>
      <c r="M90" s="77"/>
      <c r="N90" s="77"/>
      <c r="O90" s="77"/>
      <c r="P90" s="268"/>
      <c r="Q90" s="77"/>
      <c r="R90" s="77"/>
      <c r="S90" s="77"/>
      <c r="T90" s="77"/>
      <c r="U90" s="269"/>
      <c r="V90" s="269"/>
      <c r="W90" s="77"/>
      <c r="X90" s="77"/>
      <c r="Y90" s="77"/>
      <c r="Z90" s="77"/>
      <c r="AA90" s="77"/>
      <c r="AB90" s="77"/>
      <c r="AC90" s="77"/>
      <c r="AD90" s="77"/>
      <c r="AE90" s="77"/>
      <c r="AF90" s="202"/>
      <c r="AG90" s="181"/>
    </row>
    <row r="91" spans="1:33" s="164" customFormat="1" ht="15" customHeight="1" x14ac:dyDescent="0.2">
      <c r="A91" s="176"/>
      <c r="B91" s="200"/>
      <c r="C91" s="44"/>
      <c r="D91" s="44" t="s">
        <v>993</v>
      </c>
      <c r="E91" s="44"/>
      <c r="F91" s="44"/>
      <c r="G91" s="272"/>
      <c r="H91" s="272"/>
      <c r="I91" s="270"/>
      <c r="J91" s="77"/>
      <c r="K91" s="249"/>
      <c r="L91" s="77"/>
      <c r="M91" s="77"/>
      <c r="N91" s="77"/>
      <c r="O91" s="77"/>
      <c r="P91" s="268"/>
      <c r="Q91" s="77"/>
      <c r="R91" s="77"/>
      <c r="S91" s="77"/>
      <c r="T91" s="77"/>
      <c r="U91" s="269"/>
      <c r="V91" s="269"/>
      <c r="W91" s="77"/>
      <c r="X91" s="77"/>
      <c r="Y91" s="77"/>
      <c r="Z91" s="77"/>
      <c r="AA91" s="77"/>
      <c r="AB91" s="77"/>
      <c r="AC91" s="77"/>
      <c r="AD91" s="77"/>
      <c r="AE91" s="77"/>
      <c r="AF91" s="202"/>
      <c r="AG91" s="181"/>
    </row>
    <row r="92" spans="1:33" s="164" customFormat="1" ht="15" customHeight="1" x14ac:dyDescent="0.2">
      <c r="A92" s="176"/>
      <c r="B92" s="200"/>
      <c r="C92" s="44"/>
      <c r="D92" s="44"/>
      <c r="E92" s="44"/>
      <c r="F92" s="44"/>
      <c r="G92" s="272"/>
      <c r="H92" s="272"/>
      <c r="I92" s="270"/>
      <c r="J92" s="77"/>
      <c r="K92" s="77"/>
      <c r="L92" s="77"/>
      <c r="M92" s="77"/>
      <c r="N92" s="77"/>
      <c r="O92" s="77"/>
      <c r="P92" s="268"/>
      <c r="Q92" s="77"/>
      <c r="R92" s="77"/>
      <c r="S92" s="77"/>
      <c r="T92" s="77"/>
      <c r="U92" s="269"/>
      <c r="V92" s="269"/>
      <c r="W92" s="77"/>
      <c r="X92" s="77"/>
      <c r="Y92" s="77"/>
      <c r="Z92" s="77"/>
      <c r="AA92" s="77"/>
      <c r="AB92" s="77"/>
      <c r="AC92" s="77"/>
      <c r="AD92" s="77"/>
      <c r="AE92" s="77"/>
      <c r="AF92" s="202"/>
      <c r="AG92" s="181"/>
    </row>
    <row r="93" spans="1:33" s="164" customFormat="1" ht="15" customHeight="1" x14ac:dyDescent="0.2">
      <c r="A93" s="176"/>
      <c r="B93" s="200"/>
      <c r="C93" s="44"/>
      <c r="D93" s="287" t="s">
        <v>41</v>
      </c>
      <c r="E93" s="44"/>
      <c r="F93" s="44"/>
      <c r="G93" s="272"/>
      <c r="H93" s="272"/>
      <c r="I93" s="270"/>
      <c r="J93" s="77"/>
      <c r="K93" s="249"/>
      <c r="L93" s="77"/>
      <c r="M93" s="77"/>
      <c r="N93" s="77"/>
      <c r="O93" s="77"/>
      <c r="P93" s="268"/>
      <c r="Q93" s="77"/>
      <c r="R93" s="77"/>
      <c r="S93" s="77"/>
      <c r="T93" s="77"/>
      <c r="U93" s="269"/>
      <c r="V93" s="269"/>
      <c r="W93" s="77"/>
      <c r="X93" s="77"/>
      <c r="Y93" s="77"/>
      <c r="Z93" s="77"/>
      <c r="AA93" s="77"/>
      <c r="AB93" s="77"/>
      <c r="AC93" s="77"/>
      <c r="AD93" s="77"/>
      <c r="AE93" s="77"/>
      <c r="AF93" s="202"/>
      <c r="AG93" s="181"/>
    </row>
    <row r="94" spans="1:33" s="164" customFormat="1" ht="15" customHeight="1" x14ac:dyDescent="0.2">
      <c r="A94" s="176"/>
      <c r="B94" s="200"/>
      <c r="C94" s="44"/>
      <c r="D94" s="44"/>
      <c r="E94" s="44"/>
      <c r="F94" s="44"/>
      <c r="G94" s="272"/>
      <c r="H94" s="272"/>
      <c r="I94" s="270"/>
      <c r="J94" s="77"/>
      <c r="K94" s="77"/>
      <c r="L94" s="77"/>
      <c r="M94" s="77"/>
      <c r="N94" s="77"/>
      <c r="O94" s="77"/>
      <c r="P94" s="268"/>
      <c r="Q94" s="77"/>
      <c r="R94" s="77"/>
      <c r="S94" s="77"/>
      <c r="T94" s="77"/>
      <c r="U94" s="269"/>
      <c r="V94" s="269"/>
      <c r="W94" s="77"/>
      <c r="X94" s="77"/>
      <c r="Y94" s="77"/>
      <c r="Z94" s="77"/>
      <c r="AA94" s="77"/>
      <c r="AB94" s="77"/>
      <c r="AC94" s="77"/>
      <c r="AD94" s="77"/>
      <c r="AE94" s="77"/>
      <c r="AF94" s="202"/>
      <c r="AG94" s="181"/>
    </row>
    <row r="95" spans="1:33" s="164" customFormat="1" ht="15" customHeight="1" x14ac:dyDescent="0.2">
      <c r="A95" s="176"/>
      <c r="B95" s="200"/>
      <c r="C95" s="44"/>
      <c r="D95" s="44"/>
      <c r="E95" s="44"/>
      <c r="F95" s="44"/>
      <c r="G95" s="272"/>
      <c r="H95" s="272"/>
      <c r="I95" s="58" t="s">
        <v>1033</v>
      </c>
      <c r="J95" s="77"/>
      <c r="K95" s="277">
        <f>SUM(K89:K93)</f>
        <v>0</v>
      </c>
      <c r="L95" s="77"/>
      <c r="M95" s="77" t="str">
        <f>IF(K95=newcls,"Reconciles OK","Difference of "&amp;newcls-K95)</f>
        <v>Reconciles OK</v>
      </c>
      <c r="N95" s="77"/>
      <c r="O95" s="77"/>
      <c r="P95" s="268"/>
      <c r="Q95" s="77"/>
      <c r="R95" s="77"/>
      <c r="S95" s="77"/>
      <c r="T95" s="77"/>
      <c r="U95" s="269"/>
      <c r="V95" s="269"/>
      <c r="W95" s="77"/>
      <c r="X95" s="77"/>
      <c r="Y95" s="77"/>
      <c r="Z95" s="77"/>
      <c r="AA95" s="77"/>
      <c r="AB95" s="77"/>
      <c r="AC95" s="77"/>
      <c r="AD95" s="77"/>
      <c r="AE95" s="47" t="str">
        <f>IF(M95="Reconciles OK","Complete","Incomplete")</f>
        <v>Complete</v>
      </c>
      <c r="AF95" s="202"/>
      <c r="AG95" s="181"/>
    </row>
    <row r="96" spans="1:33" s="164" customFormat="1" ht="15" customHeight="1" x14ac:dyDescent="0.2">
      <c r="A96" s="176"/>
      <c r="B96" s="200"/>
      <c r="C96" s="44"/>
      <c r="D96" s="44"/>
      <c r="E96" s="44"/>
      <c r="F96" s="44"/>
      <c r="G96" s="272"/>
      <c r="H96" s="272"/>
      <c r="I96" s="270"/>
      <c r="J96" s="77"/>
      <c r="K96" s="77"/>
      <c r="L96" s="77"/>
      <c r="M96" s="77"/>
      <c r="N96" s="77"/>
      <c r="O96" s="77"/>
      <c r="P96" s="268"/>
      <c r="Q96" s="77"/>
      <c r="R96" s="77"/>
      <c r="S96" s="77"/>
      <c r="T96" s="77"/>
      <c r="U96" s="269"/>
      <c r="V96" s="269"/>
      <c r="W96" s="77"/>
      <c r="X96" s="77"/>
      <c r="Y96" s="77"/>
      <c r="Z96" s="77"/>
      <c r="AA96" s="77"/>
      <c r="AB96" s="77"/>
      <c r="AC96" s="77"/>
      <c r="AD96" s="77"/>
      <c r="AE96" s="77"/>
      <c r="AF96" s="202"/>
      <c r="AG96" s="181"/>
    </row>
    <row r="97" spans="1:36" s="164" customFormat="1" ht="15" customHeight="1" x14ac:dyDescent="0.2">
      <c r="A97" s="176"/>
      <c r="B97" s="200"/>
      <c r="C97" s="44"/>
      <c r="D97" s="44"/>
      <c r="E97" s="44"/>
      <c r="F97" s="44"/>
      <c r="G97" s="272"/>
      <c r="H97" s="272"/>
      <c r="I97" s="270"/>
      <c r="J97" s="77"/>
      <c r="K97" s="77"/>
      <c r="L97" s="77"/>
      <c r="M97" s="77"/>
      <c r="N97" s="77"/>
      <c r="O97" s="77"/>
      <c r="P97" s="268"/>
      <c r="Q97" s="77"/>
      <c r="R97" s="77"/>
      <c r="S97" s="77"/>
      <c r="T97" s="77"/>
      <c r="U97" s="269"/>
      <c r="V97" s="269"/>
      <c r="W97" s="77"/>
      <c r="X97" s="77"/>
      <c r="Y97" s="77"/>
      <c r="Z97" s="77"/>
      <c r="AA97" s="77"/>
      <c r="AB97" s="77"/>
      <c r="AC97" s="77"/>
      <c r="AD97" s="77"/>
      <c r="AE97" s="77"/>
      <c r="AF97" s="202"/>
      <c r="AG97" s="181"/>
    </row>
    <row r="98" spans="1:36" s="164" customFormat="1" ht="15" customHeight="1" x14ac:dyDescent="0.25">
      <c r="A98" s="176"/>
      <c r="B98" s="200"/>
      <c r="C98" s="113" t="s">
        <v>869</v>
      </c>
      <c r="D98" s="113"/>
      <c r="E98" s="77"/>
      <c r="F98" s="77"/>
      <c r="G98" s="201"/>
      <c r="H98" s="201"/>
      <c r="I98" s="270"/>
      <c r="J98" s="77"/>
      <c r="K98" s="249"/>
      <c r="L98" s="77"/>
      <c r="M98" s="77"/>
      <c r="N98" s="77"/>
      <c r="O98" s="77"/>
      <c r="P98" s="77"/>
      <c r="Q98" s="77"/>
      <c r="R98" s="77"/>
      <c r="S98" s="47"/>
      <c r="T98" s="47"/>
      <c r="U98" s="47"/>
      <c r="V98" s="47"/>
      <c r="W98" s="47"/>
      <c r="X98" s="47"/>
      <c r="Y98" s="47"/>
      <c r="Z98" s="47"/>
      <c r="AA98" s="47"/>
      <c r="AB98" s="47"/>
      <c r="AC98" s="47"/>
      <c r="AD98" s="47"/>
      <c r="AE98" s="47" t="str">
        <f>IF(K98="","Incomplete","Complete")</f>
        <v>Incomplete</v>
      </c>
      <c r="AF98" s="202"/>
      <c r="AG98" s="181"/>
    </row>
    <row r="99" spans="1:36" s="164" customFormat="1" ht="15" customHeight="1" thickBot="1" x14ac:dyDescent="0.3">
      <c r="A99" s="176"/>
      <c r="B99" s="210"/>
      <c r="C99" s="211"/>
      <c r="D99" s="211"/>
      <c r="E99" s="212"/>
      <c r="F99" s="212"/>
      <c r="G99" s="213"/>
      <c r="H99" s="213"/>
      <c r="I99" s="274"/>
      <c r="J99" s="212"/>
      <c r="K99" s="212"/>
      <c r="L99" s="212"/>
      <c r="M99" s="212"/>
      <c r="N99" s="212"/>
      <c r="O99" s="212"/>
      <c r="P99" s="212"/>
      <c r="Q99" s="212"/>
      <c r="R99" s="212"/>
      <c r="S99" s="214"/>
      <c r="T99" s="214"/>
      <c r="U99" s="214"/>
      <c r="V99" s="214"/>
      <c r="W99" s="214"/>
      <c r="X99" s="214"/>
      <c r="Y99" s="214"/>
      <c r="Z99" s="214"/>
      <c r="AA99" s="214"/>
      <c r="AB99" s="214"/>
      <c r="AC99" s="214"/>
      <c r="AD99" s="214"/>
      <c r="AE99" s="214"/>
      <c r="AF99" s="215"/>
      <c r="AG99" s="181"/>
    </row>
    <row r="100" spans="1:36" s="164" customFormat="1" ht="15" customHeight="1" thickBot="1" x14ac:dyDescent="0.3">
      <c r="A100" s="176"/>
      <c r="B100" s="177"/>
      <c r="C100" s="177"/>
      <c r="D100" s="177"/>
      <c r="E100" s="177"/>
      <c r="F100" s="177"/>
      <c r="G100" s="177"/>
      <c r="H100" s="177"/>
      <c r="I100" s="179"/>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9"/>
      <c r="AF100" s="179"/>
      <c r="AG100" s="181"/>
    </row>
    <row r="101" spans="1:36" s="164" customFormat="1" ht="15" customHeight="1" thickBot="1" x14ac:dyDescent="0.25">
      <c r="A101" s="176"/>
      <c r="B101" s="32"/>
      <c r="C101" s="104" t="s">
        <v>1046</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281"/>
      <c r="AE101" s="60" t="str">
        <f>"The information requested in this question is in respect of the year ended "&amp;TEXT(Reporting_Period_End_Date,"DD-MMM-YYYY")</f>
        <v>The information requested in this question is in respect of the year ended 00-Jan-1900</v>
      </c>
      <c r="AF101" s="36"/>
      <c r="AG101" s="181"/>
      <c r="AH101" s="179"/>
      <c r="AI101" s="37" t="s">
        <v>973</v>
      </c>
      <c r="AJ101" s="30" t="s">
        <v>974</v>
      </c>
    </row>
    <row r="102" spans="1:36" s="164" customFormat="1" ht="15" customHeight="1" x14ac:dyDescent="0.25">
      <c r="A102" s="176"/>
      <c r="B102" s="4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282"/>
      <c r="AE102" s="283"/>
      <c r="AF102" s="48"/>
      <c r="AG102" s="181"/>
      <c r="AH102" s="179"/>
    </row>
    <row r="103" spans="1:36" s="164" customFormat="1" ht="15" customHeight="1" x14ac:dyDescent="0.2">
      <c r="A103" s="176"/>
      <c r="B103" s="42"/>
      <c r="C103" s="440" t="str">
        <f>"a) In relation to the "&amp;newcls&amp;" customer relationships detailed in CLS-2, please indicate the extent to which third parties are utilised in the due diligence process"</f>
        <v>a) In relation to the 0 customer relationships detailed in CLS-2, please indicate the extent to which third parties are utilised in the due diligence process</v>
      </c>
      <c r="D103" s="440"/>
      <c r="E103" s="440"/>
      <c r="F103" s="440"/>
      <c r="G103" s="440"/>
      <c r="H103" s="440"/>
      <c r="I103" s="284"/>
      <c r="J103" s="44"/>
      <c r="K103" s="44"/>
      <c r="L103" s="44"/>
      <c r="M103" s="44"/>
      <c r="N103" s="44"/>
      <c r="O103" s="44"/>
      <c r="P103" s="44"/>
      <c r="Q103" s="44"/>
      <c r="R103" s="44"/>
      <c r="S103" s="44"/>
      <c r="T103" s="44"/>
      <c r="U103" s="44"/>
      <c r="V103" s="44"/>
      <c r="W103" s="44"/>
      <c r="X103" s="44"/>
      <c r="Y103" s="44"/>
      <c r="Z103" s="44"/>
      <c r="AA103" s="44"/>
      <c r="AB103" s="44"/>
      <c r="AC103" s="44"/>
      <c r="AD103" s="282"/>
      <c r="AE103" s="47" t="str">
        <f>IF(COUNTIF(AE104:AE132,"Incomplete")&gt;0,"Incomplete","Complete")</f>
        <v>Incomplete</v>
      </c>
      <c r="AF103" s="48"/>
      <c r="AG103" s="181"/>
      <c r="AH103" s="179"/>
    </row>
    <row r="104" spans="1:36" s="164" customFormat="1" ht="27.75" customHeight="1" x14ac:dyDescent="0.25">
      <c r="A104" s="176"/>
      <c r="B104" s="42"/>
      <c r="C104" s="440"/>
      <c r="D104" s="440"/>
      <c r="E104" s="440"/>
      <c r="F104" s="440"/>
      <c r="G104" s="440"/>
      <c r="H104" s="440"/>
      <c r="I104" s="44"/>
      <c r="J104" s="44"/>
      <c r="K104" s="285" t="s">
        <v>63</v>
      </c>
      <c r="L104" s="44"/>
      <c r="M104" s="44"/>
      <c r="N104" s="44"/>
      <c r="O104" s="44"/>
      <c r="P104" s="44"/>
      <c r="Q104" s="44"/>
      <c r="R104" s="44"/>
      <c r="S104" s="44"/>
      <c r="T104" s="44"/>
      <c r="U104" s="44"/>
      <c r="V104" s="44"/>
      <c r="W104" s="44"/>
      <c r="X104" s="44"/>
      <c r="Y104" s="44"/>
      <c r="Z104" s="44"/>
      <c r="AA104" s="44"/>
      <c r="AB104" s="44"/>
      <c r="AC104" s="44"/>
      <c r="AD104" s="282"/>
      <c r="AE104" s="283"/>
      <c r="AF104" s="48"/>
      <c r="AG104" s="181"/>
      <c r="AH104" s="179"/>
    </row>
    <row r="105" spans="1:36" s="164" customFormat="1" ht="15" customHeight="1" x14ac:dyDescent="0.25">
      <c r="A105" s="176"/>
      <c r="B105" s="42"/>
      <c r="C105" s="440"/>
      <c r="D105" s="440"/>
      <c r="E105" s="440"/>
      <c r="F105" s="440"/>
      <c r="G105" s="440"/>
      <c r="H105" s="440"/>
      <c r="I105" s="44"/>
      <c r="J105" s="44"/>
      <c r="K105" s="65" t="s">
        <v>2</v>
      </c>
      <c r="L105" s="44"/>
      <c r="M105" s="44"/>
      <c r="N105" s="44"/>
      <c r="O105" s="44"/>
      <c r="P105" s="44"/>
      <c r="Q105" s="44"/>
      <c r="R105" s="44"/>
      <c r="S105" s="44"/>
      <c r="T105" s="44"/>
      <c r="U105" s="44"/>
      <c r="V105" s="44"/>
      <c r="W105" s="44"/>
      <c r="X105" s="44"/>
      <c r="Y105" s="44"/>
      <c r="Z105" s="44"/>
      <c r="AA105" s="44"/>
      <c r="AB105" s="44"/>
      <c r="AC105" s="44"/>
      <c r="AD105" s="282"/>
      <c r="AE105" s="283"/>
      <c r="AF105" s="48"/>
      <c r="AG105" s="181"/>
      <c r="AH105" s="179"/>
    </row>
    <row r="106" spans="1:36" s="164" customFormat="1" ht="15" customHeight="1" x14ac:dyDescent="0.25">
      <c r="A106" s="176"/>
      <c r="B106" s="42"/>
      <c r="C106" s="286" t="s">
        <v>66</v>
      </c>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282"/>
      <c r="AE106" s="283"/>
      <c r="AF106" s="48"/>
      <c r="AG106" s="181"/>
      <c r="AH106" s="179"/>
    </row>
    <row r="107" spans="1:36" s="164" customFormat="1" ht="15" customHeight="1" x14ac:dyDescent="0.25">
      <c r="A107" s="176"/>
      <c r="B107" s="42"/>
      <c r="C107" s="286"/>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282"/>
      <c r="AE107" s="283"/>
      <c r="AF107" s="48"/>
      <c r="AG107" s="181"/>
      <c r="AH107" s="179"/>
    </row>
    <row r="108" spans="1:36" s="164" customFormat="1" ht="15" customHeight="1" x14ac:dyDescent="0.2">
      <c r="A108" s="176"/>
      <c r="B108" s="42"/>
      <c r="C108" s="481" t="s">
        <v>48</v>
      </c>
      <c r="D108" s="481"/>
      <c r="E108" s="481"/>
      <c r="F108" s="481"/>
      <c r="G108" s="481"/>
      <c r="H108" s="481"/>
      <c r="I108" s="206" t="s">
        <v>845</v>
      </c>
      <c r="J108" s="44"/>
      <c r="K108" s="249"/>
      <c r="L108" s="44"/>
      <c r="M108" s="44" t="s">
        <v>995</v>
      </c>
      <c r="N108" s="44"/>
      <c r="O108" s="44"/>
      <c r="P108" s="44"/>
      <c r="Q108" s="44"/>
      <c r="R108" s="44"/>
      <c r="S108" s="44"/>
      <c r="T108" s="44"/>
      <c r="U108" s="67"/>
      <c r="V108" s="44"/>
      <c r="W108" s="44"/>
      <c r="X108" s="44"/>
      <c r="Y108" s="44"/>
      <c r="Z108" s="44"/>
      <c r="AA108" s="44"/>
      <c r="AB108" s="44"/>
      <c r="AC108" s="44"/>
      <c r="AD108" s="282"/>
      <c r="AE108" s="47" t="str">
        <f>IF(OR(K108="",AND(K108&gt;0,U108="")),"Incomplete","Complete")</f>
        <v>Incomplete</v>
      </c>
      <c r="AF108" s="48"/>
      <c r="AG108" s="181"/>
      <c r="AH108" s="179"/>
    </row>
    <row r="109" spans="1:36" s="164" customFormat="1" ht="15" customHeight="1" x14ac:dyDescent="0.25">
      <c r="A109" s="176"/>
      <c r="B109" s="42"/>
      <c r="C109" s="43"/>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282"/>
      <c r="AE109" s="283"/>
      <c r="AF109" s="48"/>
      <c r="AG109" s="181"/>
      <c r="AH109" s="179"/>
    </row>
    <row r="110" spans="1:36" s="164" customFormat="1" ht="15" customHeight="1" x14ac:dyDescent="0.2">
      <c r="A110" s="176"/>
      <c r="B110" s="42"/>
      <c r="C110" s="462" t="s">
        <v>49</v>
      </c>
      <c r="D110" s="462"/>
      <c r="E110" s="462"/>
      <c r="F110" s="462"/>
      <c r="G110" s="462"/>
      <c r="H110" s="462"/>
      <c r="I110" s="206" t="s">
        <v>845</v>
      </c>
      <c r="J110" s="44"/>
      <c r="K110" s="249"/>
      <c r="L110" s="44"/>
      <c r="M110" s="44" t="s">
        <v>995</v>
      </c>
      <c r="N110" s="44"/>
      <c r="O110" s="44"/>
      <c r="P110" s="44"/>
      <c r="Q110" s="44"/>
      <c r="R110" s="44"/>
      <c r="S110" s="44"/>
      <c r="T110" s="44"/>
      <c r="U110" s="67"/>
      <c r="V110" s="44"/>
      <c r="W110" s="44"/>
      <c r="X110" s="44"/>
      <c r="Y110" s="44"/>
      <c r="Z110" s="44"/>
      <c r="AA110" s="44"/>
      <c r="AB110" s="44"/>
      <c r="AC110" s="44"/>
      <c r="AD110" s="282"/>
      <c r="AE110" s="47" t="str">
        <f>IF(OR(K110="",AND(K110&gt;0,U110="")),"Incomplete","Complete")</f>
        <v>Incomplete</v>
      </c>
      <c r="AF110" s="48"/>
      <c r="AG110" s="181"/>
      <c r="AH110" s="179"/>
    </row>
    <row r="111" spans="1:36" s="164" customFormat="1" ht="15" customHeight="1" x14ac:dyDescent="0.25">
      <c r="A111" s="176"/>
      <c r="B111" s="42"/>
      <c r="C111" s="462"/>
      <c r="D111" s="462"/>
      <c r="E111" s="462"/>
      <c r="F111" s="462"/>
      <c r="G111" s="462"/>
      <c r="H111" s="462"/>
      <c r="I111" s="44"/>
      <c r="J111" s="44"/>
      <c r="K111" s="44"/>
      <c r="L111" s="44"/>
      <c r="M111" s="44"/>
      <c r="N111" s="44"/>
      <c r="O111" s="44"/>
      <c r="P111" s="44"/>
      <c r="Q111" s="44"/>
      <c r="R111" s="44"/>
      <c r="S111" s="44"/>
      <c r="T111" s="44"/>
      <c r="U111" s="44"/>
      <c r="V111" s="44"/>
      <c r="W111" s="44"/>
      <c r="X111" s="44"/>
      <c r="Y111" s="44"/>
      <c r="Z111" s="44"/>
      <c r="AA111" s="44"/>
      <c r="AB111" s="44"/>
      <c r="AC111" s="44"/>
      <c r="AD111" s="282"/>
      <c r="AE111" s="283"/>
      <c r="AF111" s="48"/>
      <c r="AG111" s="181"/>
      <c r="AH111" s="179"/>
    </row>
    <row r="112" spans="1:36" s="164" customFormat="1" ht="9" customHeight="1" x14ac:dyDescent="0.25">
      <c r="A112" s="176"/>
      <c r="B112" s="42"/>
      <c r="C112" s="209"/>
      <c r="D112" s="209"/>
      <c r="E112" s="209"/>
      <c r="F112" s="209"/>
      <c r="G112" s="209"/>
      <c r="H112" s="209"/>
      <c r="I112" s="44"/>
      <c r="J112" s="44"/>
      <c r="K112" s="44"/>
      <c r="L112" s="44"/>
      <c r="M112" s="44"/>
      <c r="N112" s="44"/>
      <c r="O112" s="44"/>
      <c r="P112" s="44"/>
      <c r="Q112" s="44"/>
      <c r="R112" s="44"/>
      <c r="S112" s="44"/>
      <c r="T112" s="44"/>
      <c r="U112" s="44"/>
      <c r="V112" s="44"/>
      <c r="W112" s="44"/>
      <c r="X112" s="44"/>
      <c r="Y112" s="44"/>
      <c r="Z112" s="44"/>
      <c r="AA112" s="44"/>
      <c r="AB112" s="44"/>
      <c r="AC112" s="44"/>
      <c r="AD112" s="282"/>
      <c r="AE112" s="283"/>
      <c r="AF112" s="48"/>
      <c r="AG112" s="181"/>
      <c r="AH112" s="179"/>
    </row>
    <row r="113" spans="1:34" s="164" customFormat="1" ht="15" customHeight="1" x14ac:dyDescent="0.2">
      <c r="A113" s="176"/>
      <c r="B113" s="42"/>
      <c r="C113" s="462" t="s">
        <v>64</v>
      </c>
      <c r="D113" s="462"/>
      <c r="E113" s="462"/>
      <c r="F113" s="462"/>
      <c r="G113" s="462"/>
      <c r="H113" s="462"/>
      <c r="I113" s="206" t="s">
        <v>845</v>
      </c>
      <c r="J113" s="44"/>
      <c r="K113" s="249"/>
      <c r="L113" s="44"/>
      <c r="M113" s="44" t="s">
        <v>995</v>
      </c>
      <c r="N113" s="44"/>
      <c r="O113" s="44"/>
      <c r="P113" s="44"/>
      <c r="Q113" s="44"/>
      <c r="R113" s="44"/>
      <c r="S113" s="44"/>
      <c r="T113" s="44"/>
      <c r="U113" s="67"/>
      <c r="V113" s="44"/>
      <c r="W113" s="44"/>
      <c r="X113" s="44"/>
      <c r="Y113" s="44"/>
      <c r="Z113" s="44"/>
      <c r="AA113" s="44"/>
      <c r="AB113" s="44"/>
      <c r="AC113" s="44"/>
      <c r="AD113" s="282"/>
      <c r="AE113" s="47" t="str">
        <f>IF(OR(K113="",AND(K113&gt;0,U113="")),"Incomplete","Complete")</f>
        <v>Incomplete</v>
      </c>
      <c r="AF113" s="48"/>
      <c r="AG113" s="181"/>
      <c r="AH113" s="179"/>
    </row>
    <row r="114" spans="1:34" s="164" customFormat="1" ht="15" customHeight="1" x14ac:dyDescent="0.2">
      <c r="A114" s="176"/>
      <c r="B114" s="42"/>
      <c r="C114" s="462"/>
      <c r="D114" s="462"/>
      <c r="E114" s="462"/>
      <c r="F114" s="462"/>
      <c r="G114" s="462"/>
      <c r="H114" s="462"/>
      <c r="I114" s="44"/>
      <c r="J114" s="44"/>
      <c r="K114" s="44"/>
      <c r="L114" s="44"/>
      <c r="M114" s="44"/>
      <c r="N114" s="44"/>
      <c r="O114" s="44"/>
      <c r="P114" s="44"/>
      <c r="Q114" s="44"/>
      <c r="R114" s="44"/>
      <c r="S114" s="44"/>
      <c r="T114" s="44"/>
      <c r="U114" s="44"/>
      <c r="V114" s="44"/>
      <c r="W114" s="44"/>
      <c r="X114" s="44"/>
      <c r="Y114" s="44"/>
      <c r="Z114" s="44"/>
      <c r="AA114" s="44"/>
      <c r="AB114" s="44"/>
      <c r="AC114" s="44"/>
      <c r="AD114" s="282"/>
      <c r="AE114" s="47"/>
      <c r="AF114" s="48"/>
      <c r="AG114" s="181"/>
      <c r="AH114" s="179"/>
    </row>
    <row r="115" spans="1:34" s="164" customFormat="1" ht="15" customHeight="1" x14ac:dyDescent="0.25">
      <c r="A115" s="176"/>
      <c r="B115" s="42"/>
      <c r="C115" s="287"/>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282"/>
      <c r="AE115" s="283"/>
      <c r="AF115" s="48"/>
      <c r="AG115" s="181"/>
      <c r="AH115" s="179"/>
    </row>
    <row r="116" spans="1:34" s="164" customFormat="1" ht="15" customHeight="1" x14ac:dyDescent="0.25">
      <c r="A116" s="176"/>
      <c r="B116" s="42"/>
      <c r="C116" s="286" t="s">
        <v>60</v>
      </c>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282"/>
      <c r="AE116" s="283"/>
      <c r="AF116" s="48"/>
      <c r="AG116" s="181"/>
      <c r="AH116" s="179"/>
    </row>
    <row r="117" spans="1:34" s="164" customFormat="1" ht="15" customHeight="1" x14ac:dyDescent="0.25">
      <c r="A117" s="176"/>
      <c r="B117" s="42"/>
      <c r="C117" s="287"/>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282"/>
      <c r="AE117" s="283"/>
      <c r="AF117" s="48"/>
      <c r="AG117" s="181"/>
      <c r="AH117" s="179"/>
    </row>
    <row r="118" spans="1:34" s="164" customFormat="1" ht="15" customHeight="1" x14ac:dyDescent="0.2">
      <c r="A118" s="176"/>
      <c r="B118" s="42"/>
      <c r="C118" s="462" t="s">
        <v>1025</v>
      </c>
      <c r="D118" s="462"/>
      <c r="E118" s="462"/>
      <c r="F118" s="468" t="s">
        <v>994</v>
      </c>
      <c r="G118" s="468"/>
      <c r="H118" s="468"/>
      <c r="I118" s="44"/>
      <c r="J118" s="44"/>
      <c r="K118" s="249"/>
      <c r="L118" s="44"/>
      <c r="M118" s="44"/>
      <c r="N118" s="44"/>
      <c r="O118" s="44"/>
      <c r="P118" s="44"/>
      <c r="Q118" s="44"/>
      <c r="R118" s="44"/>
      <c r="S118" s="44"/>
      <c r="T118" s="44"/>
      <c r="U118" s="44"/>
      <c r="V118" s="44"/>
      <c r="W118" s="44"/>
      <c r="X118" s="44"/>
      <c r="Y118" s="44"/>
      <c r="Z118" s="44"/>
      <c r="AA118" s="44"/>
      <c r="AB118" s="44"/>
      <c r="AC118" s="44"/>
      <c r="AD118" s="282"/>
      <c r="AE118" s="47" t="str">
        <f>IF(K118="","Incomplete","Complete")</f>
        <v>Incomplete</v>
      </c>
      <c r="AF118" s="48"/>
      <c r="AG118" s="181"/>
      <c r="AH118" s="179"/>
    </row>
    <row r="119" spans="1:34" s="164" customFormat="1" ht="15" customHeight="1" x14ac:dyDescent="0.25">
      <c r="A119" s="176"/>
      <c r="B119" s="42"/>
      <c r="C119" s="288"/>
      <c r="D119" s="288"/>
      <c r="E119" s="288"/>
      <c r="F119" s="468"/>
      <c r="G119" s="468"/>
      <c r="H119" s="468"/>
      <c r="I119" s="44"/>
      <c r="J119" s="44"/>
      <c r="K119" s="44"/>
      <c r="L119" s="44"/>
      <c r="M119" s="44"/>
      <c r="N119" s="44"/>
      <c r="O119" s="44"/>
      <c r="P119" s="44"/>
      <c r="Q119" s="44"/>
      <c r="R119" s="44"/>
      <c r="S119" s="44"/>
      <c r="T119" s="44"/>
      <c r="U119" s="44"/>
      <c r="V119" s="44"/>
      <c r="W119" s="44"/>
      <c r="X119" s="44"/>
      <c r="Y119" s="44"/>
      <c r="Z119" s="44"/>
      <c r="AA119" s="44"/>
      <c r="AB119" s="44"/>
      <c r="AC119" s="44"/>
      <c r="AD119" s="282"/>
      <c r="AE119" s="283"/>
      <c r="AF119" s="48"/>
      <c r="AG119" s="181"/>
      <c r="AH119" s="179"/>
    </row>
    <row r="120" spans="1:34" s="164" customFormat="1" ht="15" customHeight="1" x14ac:dyDescent="0.2">
      <c r="A120" s="176"/>
      <c r="B120" s="42"/>
      <c r="C120" s="462" t="s">
        <v>1024</v>
      </c>
      <c r="D120" s="462"/>
      <c r="E120" s="462"/>
      <c r="F120" s="462" t="s">
        <v>1026</v>
      </c>
      <c r="G120" s="462"/>
      <c r="H120" s="462"/>
      <c r="I120" s="44"/>
      <c r="J120" s="44"/>
      <c r="K120" s="249"/>
      <c r="L120" s="44"/>
      <c r="M120" s="44"/>
      <c r="N120" s="44"/>
      <c r="O120" s="44"/>
      <c r="P120" s="44"/>
      <c r="Q120" s="44"/>
      <c r="R120" s="44"/>
      <c r="S120" s="44"/>
      <c r="T120" s="44"/>
      <c r="U120" s="44"/>
      <c r="V120" s="44"/>
      <c r="W120" s="44"/>
      <c r="X120" s="44"/>
      <c r="Y120" s="44"/>
      <c r="Z120" s="44"/>
      <c r="AA120" s="44"/>
      <c r="AB120" s="44"/>
      <c r="AC120" s="44"/>
      <c r="AD120" s="282"/>
      <c r="AE120" s="47" t="str">
        <f>IF(K120="","Incomplete","Complete")</f>
        <v>Incomplete</v>
      </c>
      <c r="AF120" s="48"/>
      <c r="AG120" s="181"/>
      <c r="AH120" s="179"/>
    </row>
    <row r="121" spans="1:34" s="164" customFormat="1" ht="15" customHeight="1" x14ac:dyDescent="0.25">
      <c r="A121" s="176"/>
      <c r="B121" s="42"/>
      <c r="C121" s="288"/>
      <c r="D121" s="288"/>
      <c r="E121" s="288"/>
      <c r="F121" s="462"/>
      <c r="G121" s="462"/>
      <c r="H121" s="462"/>
      <c r="I121" s="44"/>
      <c r="J121" s="44"/>
      <c r="K121" s="44"/>
      <c r="L121" s="44"/>
      <c r="M121" s="44"/>
      <c r="N121" s="44"/>
      <c r="O121" s="44"/>
      <c r="P121" s="44"/>
      <c r="Q121" s="44"/>
      <c r="R121" s="44"/>
      <c r="S121" s="44"/>
      <c r="T121" s="44"/>
      <c r="U121" s="44"/>
      <c r="V121" s="44"/>
      <c r="W121" s="44"/>
      <c r="X121" s="44"/>
      <c r="Y121" s="44"/>
      <c r="Z121" s="44"/>
      <c r="AA121" s="44"/>
      <c r="AB121" s="44"/>
      <c r="AC121" s="44"/>
      <c r="AD121" s="282"/>
      <c r="AE121" s="283"/>
      <c r="AF121" s="48"/>
      <c r="AG121" s="181"/>
      <c r="AH121" s="179"/>
    </row>
    <row r="122" spans="1:34" s="164" customFormat="1" ht="15" customHeight="1" x14ac:dyDescent="0.25">
      <c r="A122" s="176"/>
      <c r="B122" s="42"/>
      <c r="C122" s="288"/>
      <c r="D122" s="288"/>
      <c r="E122" s="288"/>
      <c r="F122" s="462"/>
      <c r="G122" s="462"/>
      <c r="H122" s="462"/>
      <c r="I122" s="44"/>
      <c r="J122" s="44"/>
      <c r="K122" s="44"/>
      <c r="L122" s="44"/>
      <c r="M122" s="44"/>
      <c r="N122" s="44"/>
      <c r="O122" s="44"/>
      <c r="P122" s="44"/>
      <c r="Q122" s="44"/>
      <c r="R122" s="44"/>
      <c r="S122" s="44"/>
      <c r="T122" s="44"/>
      <c r="U122" s="44"/>
      <c r="V122" s="44"/>
      <c r="W122" s="44"/>
      <c r="X122" s="44"/>
      <c r="Y122" s="44"/>
      <c r="Z122" s="44"/>
      <c r="AA122" s="44"/>
      <c r="AB122" s="44"/>
      <c r="AC122" s="44"/>
      <c r="AD122" s="282"/>
      <c r="AE122" s="283"/>
      <c r="AF122" s="48"/>
      <c r="AG122" s="181"/>
      <c r="AH122" s="179"/>
    </row>
    <row r="123" spans="1:34" s="164" customFormat="1" ht="15" customHeight="1" x14ac:dyDescent="0.25">
      <c r="A123" s="176"/>
      <c r="B123" s="42"/>
      <c r="C123" s="286" t="s">
        <v>62</v>
      </c>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282"/>
      <c r="AE123" s="283"/>
      <c r="AF123" s="48"/>
      <c r="AG123" s="181"/>
      <c r="AH123" s="179"/>
    </row>
    <row r="124" spans="1:34" s="164" customFormat="1" ht="15" customHeight="1" x14ac:dyDescent="0.25">
      <c r="A124" s="176"/>
      <c r="B124" s="42"/>
      <c r="C124" s="286"/>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282"/>
      <c r="AE124" s="283"/>
      <c r="AF124" s="48"/>
      <c r="AG124" s="181"/>
      <c r="AH124" s="179"/>
    </row>
    <row r="125" spans="1:34" s="164" customFormat="1" ht="15" customHeight="1" x14ac:dyDescent="0.2">
      <c r="A125" s="176"/>
      <c r="B125" s="42"/>
      <c r="C125" s="57" t="s">
        <v>61</v>
      </c>
      <c r="D125" s="44"/>
      <c r="E125" s="44"/>
      <c r="F125" s="44"/>
      <c r="G125" s="44"/>
      <c r="H125" s="44"/>
      <c r="I125" s="44"/>
      <c r="J125" s="44"/>
      <c r="K125" s="249"/>
      <c r="L125" s="44"/>
      <c r="M125" s="44"/>
      <c r="N125" s="44"/>
      <c r="O125" s="44"/>
      <c r="P125" s="44"/>
      <c r="Q125" s="44"/>
      <c r="R125" s="44"/>
      <c r="S125" s="44"/>
      <c r="T125" s="44"/>
      <c r="U125" s="44"/>
      <c r="V125" s="44"/>
      <c r="W125" s="44"/>
      <c r="X125" s="44"/>
      <c r="Y125" s="44"/>
      <c r="Z125" s="44"/>
      <c r="AA125" s="44"/>
      <c r="AB125" s="44"/>
      <c r="AC125" s="44"/>
      <c r="AD125" s="282"/>
      <c r="AE125" s="47" t="str">
        <f>IF(K125="","Incomplete","Complete")</f>
        <v>Incomplete</v>
      </c>
      <c r="AF125" s="48"/>
      <c r="AG125" s="181"/>
      <c r="AH125" s="179"/>
    </row>
    <row r="126" spans="1:34" s="164" customFormat="1" ht="15" customHeight="1" x14ac:dyDescent="0.25">
      <c r="A126" s="176"/>
      <c r="B126" s="42"/>
      <c r="C126" s="57"/>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282"/>
      <c r="AE126" s="283"/>
      <c r="AF126" s="48"/>
      <c r="AG126" s="181"/>
      <c r="AH126" s="179"/>
    </row>
    <row r="127" spans="1:34" s="164" customFormat="1" ht="15" customHeight="1" x14ac:dyDescent="0.25">
      <c r="A127" s="176"/>
      <c r="B127" s="42"/>
      <c r="C127" s="57"/>
      <c r="D127" s="44"/>
      <c r="E127" s="44"/>
      <c r="F127" s="44"/>
      <c r="G127" s="44"/>
      <c r="H127" s="44"/>
      <c r="I127" s="44"/>
      <c r="J127" s="44"/>
      <c r="K127" s="277">
        <f>SUM(K108:K125)</f>
        <v>0</v>
      </c>
      <c r="L127" s="44"/>
      <c r="M127" s="44"/>
      <c r="N127" s="44"/>
      <c r="O127" s="440"/>
      <c r="P127" s="440"/>
      <c r="Q127" s="440"/>
      <c r="R127" s="440"/>
      <c r="S127" s="440"/>
      <c r="T127" s="440"/>
      <c r="U127" s="440"/>
      <c r="V127" s="440"/>
      <c r="W127" s="440"/>
      <c r="X127" s="272"/>
      <c r="Y127" s="272"/>
      <c r="Z127" s="272"/>
      <c r="AA127" s="272"/>
      <c r="AB127" s="272"/>
      <c r="AC127" s="272"/>
      <c r="AD127" s="282"/>
      <c r="AE127" s="283"/>
      <c r="AF127" s="48"/>
      <c r="AG127" s="181"/>
      <c r="AH127" s="179"/>
    </row>
    <row r="128" spans="1:34" s="164" customFormat="1" ht="15" customHeight="1" x14ac:dyDescent="0.25">
      <c r="A128" s="176"/>
      <c r="B128" s="42"/>
      <c r="C128" s="57"/>
      <c r="D128" s="44"/>
      <c r="E128" s="44"/>
      <c r="F128" s="44"/>
      <c r="G128" s="44"/>
      <c r="H128" s="44"/>
      <c r="I128" s="44"/>
      <c r="J128" s="44"/>
      <c r="K128" s="44"/>
      <c r="L128" s="44"/>
      <c r="M128" s="44"/>
      <c r="N128" s="44"/>
      <c r="O128" s="440"/>
      <c r="P128" s="440"/>
      <c r="Q128" s="440"/>
      <c r="R128" s="440"/>
      <c r="S128" s="440"/>
      <c r="T128" s="440"/>
      <c r="U128" s="440"/>
      <c r="V128" s="440"/>
      <c r="W128" s="440"/>
      <c r="X128" s="272"/>
      <c r="Y128" s="272"/>
      <c r="Z128" s="272"/>
      <c r="AA128" s="272"/>
      <c r="AB128" s="272"/>
      <c r="AC128" s="272"/>
      <c r="AD128" s="282"/>
      <c r="AE128" s="283"/>
      <c r="AF128" s="48"/>
      <c r="AG128" s="181"/>
      <c r="AH128" s="179"/>
    </row>
    <row r="129" spans="1:36" s="164" customFormat="1" ht="15" customHeight="1" x14ac:dyDescent="0.25">
      <c r="A129" s="176"/>
      <c r="B129" s="42"/>
      <c r="C129" s="57"/>
      <c r="D129" s="44"/>
      <c r="E129" s="44"/>
      <c r="F129" s="44"/>
      <c r="G129" s="44"/>
      <c r="H129" s="44"/>
      <c r="I129" s="44"/>
      <c r="J129" s="44"/>
      <c r="K129" s="44"/>
      <c r="L129" s="44"/>
      <c r="M129" s="44"/>
      <c r="N129" s="44"/>
      <c r="O129" s="440"/>
      <c r="P129" s="440"/>
      <c r="Q129" s="440"/>
      <c r="R129" s="440"/>
      <c r="S129" s="440"/>
      <c r="T129" s="440"/>
      <c r="U129" s="440"/>
      <c r="V129" s="440"/>
      <c r="W129" s="440"/>
      <c r="X129" s="272"/>
      <c r="Y129" s="272"/>
      <c r="Z129" s="272"/>
      <c r="AA129" s="272"/>
      <c r="AB129" s="272"/>
      <c r="AC129" s="272"/>
      <c r="AD129" s="282"/>
      <c r="AE129" s="283"/>
      <c r="AF129" s="48"/>
      <c r="AG129" s="181"/>
      <c r="AH129" s="179"/>
    </row>
    <row r="130" spans="1:36" s="164" customFormat="1" ht="15" customHeight="1" x14ac:dyDescent="0.25">
      <c r="A130" s="176"/>
      <c r="B130" s="42"/>
      <c r="C130" s="287"/>
      <c r="D130" s="44"/>
      <c r="E130" s="44"/>
      <c r="F130" s="289"/>
      <c r="G130" s="44"/>
      <c r="H130" s="290"/>
      <c r="I130" s="282"/>
      <c r="J130" s="290"/>
      <c r="K130" s="290"/>
      <c r="L130" s="44"/>
      <c r="M130" s="282"/>
      <c r="N130" s="282"/>
      <c r="O130" s="282"/>
      <c r="P130" s="282"/>
      <c r="Q130" s="282"/>
      <c r="R130" s="282"/>
      <c r="S130" s="282"/>
      <c r="T130" s="283"/>
      <c r="U130" s="283"/>
      <c r="V130" s="283"/>
      <c r="W130" s="289"/>
      <c r="X130" s="289"/>
      <c r="Y130" s="289"/>
      <c r="Z130" s="289"/>
      <c r="AA130" s="289"/>
      <c r="AB130" s="289"/>
      <c r="AC130" s="289"/>
      <c r="AD130" s="282"/>
      <c r="AE130" s="283"/>
      <c r="AF130" s="48"/>
      <c r="AG130" s="181"/>
      <c r="AH130" s="179"/>
    </row>
    <row r="131" spans="1:36" s="164" customFormat="1" ht="15" customHeight="1" x14ac:dyDescent="0.2">
      <c r="A131" s="176"/>
      <c r="B131" s="42"/>
      <c r="C131" s="113" t="s">
        <v>869</v>
      </c>
      <c r="D131" s="44"/>
      <c r="E131" s="44"/>
      <c r="F131" s="289"/>
      <c r="G131" s="58"/>
      <c r="H131" s="290"/>
      <c r="I131" s="44"/>
      <c r="J131" s="44"/>
      <c r="K131" s="249"/>
      <c r="L131" s="44"/>
      <c r="M131" s="44"/>
      <c r="N131" s="44"/>
      <c r="O131" s="44"/>
      <c r="P131" s="44"/>
      <c r="Q131" s="44"/>
      <c r="R131" s="289"/>
      <c r="S131" s="282"/>
      <c r="T131" s="282"/>
      <c r="U131" s="282"/>
      <c r="V131" s="282"/>
      <c r="W131" s="282"/>
      <c r="X131" s="282"/>
      <c r="Y131" s="282"/>
      <c r="Z131" s="282"/>
      <c r="AA131" s="282"/>
      <c r="AB131" s="282"/>
      <c r="AC131" s="282"/>
      <c r="AD131" s="282"/>
      <c r="AE131" s="47" t="str">
        <f>IF(K131="","Incomplete","Complete")</f>
        <v>Incomplete</v>
      </c>
      <c r="AF131" s="48"/>
      <c r="AG131" s="181"/>
      <c r="AH131" s="179"/>
    </row>
    <row r="132" spans="1:36" s="164" customFormat="1" ht="15" customHeight="1" thickBot="1" x14ac:dyDescent="0.3">
      <c r="A132" s="176"/>
      <c r="B132" s="210"/>
      <c r="C132" s="211"/>
      <c r="D132" s="211"/>
      <c r="E132" s="212"/>
      <c r="F132" s="212"/>
      <c r="G132" s="213"/>
      <c r="H132" s="213"/>
      <c r="I132" s="274"/>
      <c r="J132" s="212"/>
      <c r="K132" s="212"/>
      <c r="L132" s="212"/>
      <c r="M132" s="212"/>
      <c r="N132" s="212"/>
      <c r="O132" s="212"/>
      <c r="P132" s="212"/>
      <c r="Q132" s="212"/>
      <c r="R132" s="212"/>
      <c r="S132" s="214"/>
      <c r="T132" s="214"/>
      <c r="U132" s="214"/>
      <c r="V132" s="214"/>
      <c r="W132" s="214"/>
      <c r="X132" s="214"/>
      <c r="Y132" s="214"/>
      <c r="Z132" s="214"/>
      <c r="AA132" s="214"/>
      <c r="AB132" s="214"/>
      <c r="AC132" s="214"/>
      <c r="AD132" s="214"/>
      <c r="AE132" s="214"/>
      <c r="AF132" s="215"/>
      <c r="AG132" s="181"/>
    </row>
    <row r="133" spans="1:36" s="164" customFormat="1" ht="15" customHeight="1" thickBot="1" x14ac:dyDescent="0.3">
      <c r="A133" s="176"/>
      <c r="B133" s="177"/>
      <c r="C133" s="177"/>
      <c r="D133" s="177"/>
      <c r="E133" s="177"/>
      <c r="F133" s="177"/>
      <c r="G133" s="177"/>
      <c r="H133" s="177"/>
      <c r="I133" s="179"/>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9"/>
      <c r="AF133" s="179"/>
      <c r="AG133" s="181"/>
    </row>
    <row r="134" spans="1:36" s="164" customFormat="1" ht="15" customHeight="1" thickBot="1" x14ac:dyDescent="0.25">
      <c r="A134" s="176"/>
      <c r="B134" s="188"/>
      <c r="C134" s="189" t="s">
        <v>1049</v>
      </c>
      <c r="D134" s="189"/>
      <c r="E134" s="190"/>
      <c r="F134" s="190"/>
      <c r="G134" s="190"/>
      <c r="H134" s="190"/>
      <c r="I134" s="266"/>
      <c r="J134" s="190"/>
      <c r="K134" s="190"/>
      <c r="L134" s="190"/>
      <c r="M134" s="190"/>
      <c r="N134" s="190"/>
      <c r="O134" s="190"/>
      <c r="P134" s="191"/>
      <c r="Q134" s="190"/>
      <c r="R134" s="190"/>
      <c r="S134" s="190"/>
      <c r="T134" s="190"/>
      <c r="U134" s="190"/>
      <c r="V134" s="190"/>
      <c r="W134" s="190"/>
      <c r="X134" s="190"/>
      <c r="Y134" s="190"/>
      <c r="Z134" s="190"/>
      <c r="AA134" s="190"/>
      <c r="AB134" s="190"/>
      <c r="AC134" s="190"/>
      <c r="AD134" s="190"/>
      <c r="AE134" s="60" t="str">
        <f>"The information requested in this question is in respect of new customer relationships established in the year ended "&amp;TEXT(Reporting_Period_End_Date,"DD-MMM-YYYY")</f>
        <v>The information requested in this question is in respect of new customer relationships established in the year ended 00-Jan-1900</v>
      </c>
      <c r="AF134" s="194"/>
      <c r="AG134" s="181"/>
      <c r="AI134" s="37" t="s">
        <v>973</v>
      </c>
      <c r="AJ134" s="30" t="s">
        <v>974</v>
      </c>
    </row>
    <row r="135" spans="1:36" s="164" customFormat="1" ht="15" customHeight="1" x14ac:dyDescent="0.2">
      <c r="A135" s="176"/>
      <c r="B135" s="200"/>
      <c r="C135" s="44"/>
      <c r="D135" s="44"/>
      <c r="E135" s="44"/>
      <c r="F135" s="44"/>
      <c r="G135" s="272"/>
      <c r="H135" s="272"/>
      <c r="I135" s="270"/>
      <c r="J135" s="77"/>
      <c r="K135" s="77"/>
      <c r="L135" s="77"/>
      <c r="M135" s="77"/>
      <c r="N135" s="77"/>
      <c r="O135" s="77"/>
      <c r="P135" s="268"/>
      <c r="Q135" s="77"/>
      <c r="R135" s="77"/>
      <c r="S135" s="77"/>
      <c r="T135" s="77"/>
      <c r="U135" s="269"/>
      <c r="V135" s="269"/>
      <c r="W135" s="77"/>
      <c r="X135" s="77"/>
      <c r="Y135" s="77"/>
      <c r="Z135" s="77"/>
      <c r="AA135" s="77"/>
      <c r="AB135" s="77"/>
      <c r="AC135" s="77"/>
      <c r="AD135" s="77"/>
      <c r="AE135" s="77"/>
      <c r="AF135" s="202"/>
      <c r="AG135" s="181"/>
    </row>
    <row r="136" spans="1:36" s="164" customFormat="1" ht="15" customHeight="1" x14ac:dyDescent="0.25">
      <c r="A136" s="176"/>
      <c r="B136" s="200"/>
      <c r="C136" s="440" t="str">
        <f>"The information requested in this question is  in respect of the "&amp;newcls&amp;" customer relationships as detailed in CLS-2 "</f>
        <v xml:space="preserve">The information requested in this question is  in respect of the 0 customer relationships as detailed in CLS-2 </v>
      </c>
      <c r="D136" s="440"/>
      <c r="E136" s="440"/>
      <c r="F136" s="440"/>
      <c r="G136" s="440"/>
      <c r="H136" s="440"/>
      <c r="I136" s="124"/>
      <c r="J136" s="77"/>
      <c r="K136" s="77"/>
      <c r="L136" s="77"/>
      <c r="M136" s="77"/>
      <c r="N136" s="77"/>
      <c r="O136" s="77"/>
      <c r="P136" s="268"/>
      <c r="Q136" s="77"/>
      <c r="R136" s="77"/>
      <c r="S136" s="77"/>
      <c r="T136" s="77"/>
      <c r="U136" s="269"/>
      <c r="V136" s="269"/>
      <c r="W136" s="77"/>
      <c r="X136" s="77"/>
      <c r="Y136" s="77"/>
      <c r="Z136" s="77"/>
      <c r="AA136" s="77"/>
      <c r="AB136" s="77"/>
      <c r="AC136" s="77"/>
      <c r="AD136" s="77"/>
      <c r="AE136" s="47" t="str">
        <f>IF(OR(COUNTIF(AE143:AE153,"Incomplete")&gt;0,C156&lt;&gt;"OK",C157&lt;&gt;"OK"),"Incomplete","Complete")</f>
        <v>Incomplete</v>
      </c>
      <c r="AF136" s="202"/>
      <c r="AG136" s="181"/>
    </row>
    <row r="137" spans="1:36" s="164" customFormat="1" ht="15" customHeight="1" x14ac:dyDescent="0.25">
      <c r="A137" s="176"/>
      <c r="B137" s="200"/>
      <c r="C137" s="440"/>
      <c r="D137" s="440"/>
      <c r="E137" s="440"/>
      <c r="F137" s="440"/>
      <c r="G137" s="440"/>
      <c r="H137" s="440"/>
      <c r="I137" s="270"/>
      <c r="J137" s="77"/>
      <c r="K137" s="77"/>
      <c r="L137" s="77"/>
      <c r="M137" s="77"/>
      <c r="N137" s="77"/>
      <c r="O137" s="77"/>
      <c r="P137" s="268"/>
      <c r="Q137" s="77"/>
      <c r="R137" s="77"/>
      <c r="S137" s="77"/>
      <c r="T137" s="77"/>
      <c r="U137" s="269"/>
      <c r="V137" s="269"/>
      <c r="W137" s="77"/>
      <c r="X137" s="77"/>
      <c r="Y137" s="77"/>
      <c r="Z137" s="77"/>
      <c r="AA137" s="77"/>
      <c r="AB137" s="77"/>
      <c r="AC137" s="77"/>
      <c r="AD137" s="77"/>
      <c r="AE137" s="77"/>
      <c r="AF137" s="202"/>
      <c r="AG137" s="181"/>
    </row>
    <row r="138" spans="1:36" s="164" customFormat="1" ht="15" customHeight="1" x14ac:dyDescent="0.2">
      <c r="A138" s="176"/>
      <c r="B138" s="200"/>
      <c r="C138" s="44"/>
      <c r="D138" s="44"/>
      <c r="E138" s="44"/>
      <c r="F138" s="44"/>
      <c r="G138" s="272"/>
      <c r="H138" s="272"/>
      <c r="I138" s="270"/>
      <c r="J138" s="77"/>
      <c r="K138" s="77"/>
      <c r="L138" s="77"/>
      <c r="M138" s="77"/>
      <c r="N138" s="77"/>
      <c r="O138" s="77"/>
      <c r="P138" s="268"/>
      <c r="Q138" s="77"/>
      <c r="R138" s="77"/>
      <c r="S138" s="77"/>
      <c r="T138" s="77"/>
      <c r="U138" s="269"/>
      <c r="V138" s="269"/>
      <c r="W138" s="77"/>
      <c r="X138" s="77"/>
      <c r="Y138" s="77"/>
      <c r="Z138" s="77"/>
      <c r="AA138" s="77"/>
      <c r="AB138" s="77"/>
      <c r="AC138" s="77"/>
      <c r="AD138" s="77"/>
      <c r="AE138" s="77"/>
      <c r="AF138" s="202"/>
      <c r="AG138" s="181"/>
    </row>
    <row r="139" spans="1:36" s="164" customFormat="1" x14ac:dyDescent="0.25">
      <c r="A139" s="176"/>
      <c r="B139" s="200"/>
      <c r="C139" s="440" t="str">
        <f>"a) In respect of customer relationships detailed in CLS-2 please indicate whether each of the concessions below has been utilised by the firm, and if so, how may customers was it applied to?"</f>
        <v>a) In respect of customer relationships detailed in CLS-2 please indicate whether each of the concessions below has been utilised by the firm, and if so, how may customers was it applied to?</v>
      </c>
      <c r="D139" s="440"/>
      <c r="E139" s="440"/>
      <c r="F139" s="440"/>
      <c r="G139" s="440"/>
      <c r="H139" s="440"/>
      <c r="I139" s="124"/>
      <c r="J139" s="77"/>
      <c r="K139" s="478" t="s">
        <v>894</v>
      </c>
      <c r="L139" s="77"/>
      <c r="M139" s="466" t="s">
        <v>63</v>
      </c>
      <c r="N139" s="77"/>
      <c r="O139" s="77"/>
      <c r="P139" s="268"/>
      <c r="Q139" s="77"/>
      <c r="R139" s="77"/>
      <c r="S139" s="77"/>
      <c r="T139" s="77"/>
      <c r="U139" s="269"/>
      <c r="V139" s="269"/>
      <c r="W139" s="77"/>
      <c r="X139" s="77"/>
      <c r="Y139" s="77"/>
      <c r="Z139" s="77"/>
      <c r="AA139" s="77"/>
      <c r="AB139" s="77"/>
      <c r="AC139" s="77"/>
      <c r="AD139" s="77"/>
      <c r="AE139" s="77"/>
      <c r="AF139" s="202"/>
      <c r="AG139" s="181"/>
    </row>
    <row r="140" spans="1:36" s="164" customFormat="1" x14ac:dyDescent="0.25">
      <c r="A140" s="176"/>
      <c r="B140" s="200"/>
      <c r="C140" s="440"/>
      <c r="D140" s="440"/>
      <c r="E140" s="440"/>
      <c r="F140" s="440"/>
      <c r="G140" s="440"/>
      <c r="H140" s="440"/>
      <c r="I140" s="270"/>
      <c r="J140" s="77"/>
      <c r="K140" s="479"/>
      <c r="L140" s="77"/>
      <c r="M140" s="467"/>
      <c r="N140" s="77"/>
      <c r="O140" s="77"/>
      <c r="P140" s="268"/>
      <c r="Q140" s="77"/>
      <c r="R140" s="77"/>
      <c r="S140" s="77"/>
      <c r="T140" s="77"/>
      <c r="U140" s="269"/>
      <c r="V140" s="269"/>
      <c r="W140" s="77"/>
      <c r="X140" s="77"/>
      <c r="Y140" s="77"/>
      <c r="Z140" s="77"/>
      <c r="AA140" s="77"/>
      <c r="AB140" s="77"/>
      <c r="AC140" s="77"/>
      <c r="AD140" s="77"/>
      <c r="AE140" s="77"/>
      <c r="AF140" s="202"/>
      <c r="AG140" s="181"/>
    </row>
    <row r="141" spans="1:36" s="164" customFormat="1" ht="15" customHeight="1" x14ac:dyDescent="0.25">
      <c r="A141" s="176"/>
      <c r="B141" s="200"/>
      <c r="C141" s="440"/>
      <c r="D141" s="440"/>
      <c r="E141" s="440"/>
      <c r="F141" s="440"/>
      <c r="G141" s="440"/>
      <c r="H141" s="440"/>
      <c r="I141" s="270"/>
      <c r="J141" s="77"/>
      <c r="K141" s="480"/>
      <c r="L141" s="77"/>
      <c r="M141" s="276" t="s">
        <v>2</v>
      </c>
      <c r="N141" s="77"/>
      <c r="O141" s="77"/>
      <c r="P141" s="268"/>
      <c r="Q141" s="77"/>
      <c r="R141" s="77"/>
      <c r="S141" s="77"/>
      <c r="T141" s="77"/>
      <c r="U141" s="269"/>
      <c r="V141" s="269"/>
      <c r="W141" s="77"/>
      <c r="X141" s="77"/>
      <c r="Y141" s="77"/>
      <c r="Z141" s="77"/>
      <c r="AA141" s="77"/>
      <c r="AB141" s="77"/>
      <c r="AC141" s="77"/>
      <c r="AD141" s="77"/>
      <c r="AE141" s="77"/>
      <c r="AF141" s="202"/>
      <c r="AG141" s="181"/>
    </row>
    <row r="142" spans="1:36" s="164" customFormat="1" ht="15" customHeight="1" x14ac:dyDescent="0.25">
      <c r="A142" s="176"/>
      <c r="B142" s="200"/>
      <c r="C142" s="440"/>
      <c r="D142" s="440"/>
      <c r="E142" s="440"/>
      <c r="F142" s="440"/>
      <c r="G142" s="440"/>
      <c r="H142" s="440"/>
      <c r="I142" s="270"/>
      <c r="J142" s="77"/>
      <c r="K142" s="77"/>
      <c r="L142" s="77"/>
      <c r="M142" s="77"/>
      <c r="N142" s="77"/>
      <c r="O142" s="77"/>
      <c r="P142" s="268"/>
      <c r="Q142" s="77"/>
      <c r="R142" s="77"/>
      <c r="S142" s="77"/>
      <c r="T142" s="77"/>
      <c r="U142" s="269"/>
      <c r="V142" s="269"/>
      <c r="W142" s="77"/>
      <c r="X142" s="77"/>
      <c r="Y142" s="77"/>
      <c r="Z142" s="77"/>
      <c r="AA142" s="77"/>
      <c r="AB142" s="77"/>
      <c r="AC142" s="77"/>
      <c r="AD142" s="77"/>
      <c r="AE142" s="77"/>
      <c r="AF142" s="202"/>
      <c r="AG142" s="181"/>
    </row>
    <row r="143" spans="1:36" s="164" customFormat="1" ht="15" customHeight="1" x14ac:dyDescent="0.2">
      <c r="A143" s="176"/>
      <c r="B143" s="200"/>
      <c r="C143" s="44"/>
      <c r="D143" s="44" t="s">
        <v>1059</v>
      </c>
      <c r="E143" s="44"/>
      <c r="F143" s="44"/>
      <c r="G143" s="272"/>
      <c r="H143" s="272"/>
      <c r="I143" s="270"/>
      <c r="J143" s="77"/>
      <c r="K143" s="67"/>
      <c r="L143" s="270"/>
      <c r="M143" s="249"/>
      <c r="N143" s="77"/>
      <c r="O143" s="77"/>
      <c r="P143" s="268"/>
      <c r="Q143" s="77"/>
      <c r="R143" s="77"/>
      <c r="S143" s="77"/>
      <c r="T143" s="77"/>
      <c r="U143" s="269"/>
      <c r="V143" s="269"/>
      <c r="W143" s="77" t="str">
        <f>IF(AND(K143="No",M143&gt;0),"Error 1",IF(AND(K143="Yes",M143&lt;1),"Error 2",""))</f>
        <v/>
      </c>
      <c r="X143" s="77"/>
      <c r="Y143" s="77"/>
      <c r="Z143" s="77"/>
      <c r="AA143" s="77"/>
      <c r="AB143" s="77"/>
      <c r="AC143" s="77"/>
      <c r="AD143" s="77"/>
      <c r="AE143" s="47" t="str">
        <f>IF(OR(AND(K143="Yes",M143&gt;0),AND(K143="No",M143&lt;1)),"Complete","Incomplete")</f>
        <v>Incomplete</v>
      </c>
      <c r="AF143" s="202"/>
      <c r="AG143" s="181"/>
    </row>
    <row r="144" spans="1:36" s="164" customFormat="1" ht="15" customHeight="1" x14ac:dyDescent="0.2">
      <c r="A144" s="176"/>
      <c r="B144" s="200"/>
      <c r="C144" s="44"/>
      <c r="D144" s="44"/>
      <c r="E144" s="44"/>
      <c r="F144" s="44"/>
      <c r="G144" s="272"/>
      <c r="H144" s="272"/>
      <c r="I144" s="270"/>
      <c r="J144" s="77"/>
      <c r="K144" s="270"/>
      <c r="L144" s="270"/>
      <c r="M144" s="270"/>
      <c r="N144" s="77"/>
      <c r="O144" s="77"/>
      <c r="P144" s="268"/>
      <c r="Q144" s="77"/>
      <c r="R144" s="77"/>
      <c r="S144" s="77"/>
      <c r="T144" s="77"/>
      <c r="U144" s="269"/>
      <c r="V144" s="269"/>
      <c r="W144" s="77"/>
      <c r="X144" s="77"/>
      <c r="Y144" s="77"/>
      <c r="Z144" s="77"/>
      <c r="AA144" s="77"/>
      <c r="AB144" s="77"/>
      <c r="AC144" s="77"/>
      <c r="AD144" s="77"/>
      <c r="AE144" s="77"/>
      <c r="AF144" s="202"/>
      <c r="AG144" s="181"/>
    </row>
    <row r="145" spans="1:36" s="164" customFormat="1" ht="15" customHeight="1" x14ac:dyDescent="0.2">
      <c r="A145" s="176"/>
      <c r="B145" s="200"/>
      <c r="C145" s="44"/>
      <c r="D145" s="44" t="s">
        <v>1056</v>
      </c>
      <c r="E145" s="44"/>
      <c r="F145" s="44"/>
      <c r="G145" s="272"/>
      <c r="H145" s="272"/>
      <c r="I145" s="270"/>
      <c r="J145" s="77"/>
      <c r="K145" s="67"/>
      <c r="L145" s="270"/>
      <c r="M145" s="249"/>
      <c r="N145" s="77"/>
      <c r="O145" s="77"/>
      <c r="P145" s="268"/>
      <c r="Q145" s="77"/>
      <c r="R145" s="77"/>
      <c r="S145" s="77"/>
      <c r="T145" s="77"/>
      <c r="U145" s="269"/>
      <c r="V145" s="269"/>
      <c r="W145" s="77" t="str">
        <f>IF(AND(K145="No",M145&gt;0),"Error 1",IF(AND(K145="Yes",M145&lt;1),"Error 2",""))</f>
        <v/>
      </c>
      <c r="X145" s="77"/>
      <c r="Y145" s="77"/>
      <c r="Z145" s="77"/>
      <c r="AA145" s="77"/>
      <c r="AB145" s="77"/>
      <c r="AC145" s="77"/>
      <c r="AD145" s="77"/>
      <c r="AE145" s="47" t="str">
        <f>IF(OR(AND(K145="Yes",M145&gt;0),AND(K145="No",M145&lt;1)),"Complete","Incomplete")</f>
        <v>Incomplete</v>
      </c>
      <c r="AF145" s="202"/>
      <c r="AG145" s="181"/>
    </row>
    <row r="146" spans="1:36" s="164" customFormat="1" ht="15" customHeight="1" x14ac:dyDescent="0.2">
      <c r="A146" s="176"/>
      <c r="B146" s="200"/>
      <c r="C146" s="44"/>
      <c r="D146" s="44"/>
      <c r="E146" s="44"/>
      <c r="F146" s="44"/>
      <c r="G146" s="272"/>
      <c r="H146" s="272"/>
      <c r="I146" s="270"/>
      <c r="J146" s="77"/>
      <c r="K146" s="270"/>
      <c r="L146" s="270"/>
      <c r="M146" s="270"/>
      <c r="N146" s="77"/>
      <c r="O146" s="77"/>
      <c r="P146" s="268"/>
      <c r="Q146" s="77"/>
      <c r="R146" s="77"/>
      <c r="S146" s="77"/>
      <c r="T146" s="77"/>
      <c r="U146" s="269"/>
      <c r="V146" s="269"/>
      <c r="W146" s="77"/>
      <c r="X146" s="77"/>
      <c r="Y146" s="77"/>
      <c r="Z146" s="77"/>
      <c r="AA146" s="77"/>
      <c r="AB146" s="77"/>
      <c r="AC146" s="77"/>
      <c r="AD146" s="77"/>
      <c r="AE146" s="77"/>
      <c r="AF146" s="202"/>
      <c r="AG146" s="181"/>
    </row>
    <row r="147" spans="1:36" s="164" customFormat="1" ht="15" customHeight="1" x14ac:dyDescent="0.2">
      <c r="A147" s="176"/>
      <c r="B147" s="200"/>
      <c r="C147" s="44"/>
      <c r="D147" s="44" t="s">
        <v>1057</v>
      </c>
      <c r="E147" s="44"/>
      <c r="F147" s="44"/>
      <c r="G147" s="272"/>
      <c r="H147" s="272"/>
      <c r="I147" s="270"/>
      <c r="J147" s="77"/>
      <c r="K147" s="67"/>
      <c r="L147" s="270"/>
      <c r="M147" s="249"/>
      <c r="N147" s="77"/>
      <c r="O147" s="77"/>
      <c r="P147" s="268"/>
      <c r="Q147" s="77"/>
      <c r="R147" s="77"/>
      <c r="S147" s="77"/>
      <c r="T147" s="77"/>
      <c r="U147" s="269"/>
      <c r="V147" s="269"/>
      <c r="W147" s="77" t="str">
        <f>IF(AND(K147="No",M147&gt;0),"Error 1",IF(AND(K147="Yes",M147&lt;1),"Error 2",""))</f>
        <v/>
      </c>
      <c r="X147" s="77"/>
      <c r="Y147" s="77"/>
      <c r="Z147" s="77"/>
      <c r="AA147" s="77"/>
      <c r="AB147" s="77"/>
      <c r="AC147" s="77"/>
      <c r="AD147" s="77"/>
      <c r="AE147" s="47" t="str">
        <f>IF(OR(AND(K147="Yes",M147&gt;0),AND(K147="No",M147&lt;1)),"Complete","Incomplete")</f>
        <v>Incomplete</v>
      </c>
      <c r="AF147" s="202"/>
      <c r="AG147" s="181"/>
    </row>
    <row r="148" spans="1:36" s="164" customFormat="1" ht="15" customHeight="1" x14ac:dyDescent="0.2">
      <c r="A148" s="176"/>
      <c r="B148" s="200"/>
      <c r="C148" s="44"/>
      <c r="D148" s="44"/>
      <c r="E148" s="44"/>
      <c r="F148" s="44"/>
      <c r="G148" s="272"/>
      <c r="H148" s="272"/>
      <c r="I148" s="270"/>
      <c r="J148" s="77"/>
      <c r="K148" s="270"/>
      <c r="L148" s="270"/>
      <c r="M148" s="270"/>
      <c r="N148" s="77"/>
      <c r="O148" s="77"/>
      <c r="P148" s="268"/>
      <c r="Q148" s="77"/>
      <c r="R148" s="77"/>
      <c r="S148" s="77"/>
      <c r="T148" s="77"/>
      <c r="U148" s="269"/>
      <c r="V148" s="269"/>
      <c r="W148" s="77"/>
      <c r="X148" s="77"/>
      <c r="Y148" s="77"/>
      <c r="Z148" s="77"/>
      <c r="AA148" s="77"/>
      <c r="AB148" s="77"/>
      <c r="AC148" s="77"/>
      <c r="AD148" s="77"/>
      <c r="AE148" s="77"/>
      <c r="AF148" s="202"/>
      <c r="AG148" s="181"/>
    </row>
    <row r="149" spans="1:36" s="164" customFormat="1" ht="15" customHeight="1" x14ac:dyDescent="0.2">
      <c r="A149" s="176"/>
      <c r="B149" s="200"/>
      <c r="C149" s="44"/>
      <c r="D149" s="44" t="s">
        <v>1060</v>
      </c>
      <c r="E149" s="44"/>
      <c r="F149" s="44"/>
      <c r="G149" s="272"/>
      <c r="H149" s="272"/>
      <c r="I149" s="270"/>
      <c r="J149" s="77"/>
      <c r="K149" s="67"/>
      <c r="L149" s="270"/>
      <c r="M149" s="249"/>
      <c r="N149" s="77"/>
      <c r="O149" s="77"/>
      <c r="P149" s="268"/>
      <c r="Q149" s="77"/>
      <c r="R149" s="77"/>
      <c r="S149" s="77"/>
      <c r="T149" s="77"/>
      <c r="U149" s="269"/>
      <c r="V149" s="269"/>
      <c r="W149" s="77" t="str">
        <f>IF(AND(K149="No",M149&gt;0),"Error 1",IF(AND(K149="Yes",M149&lt;1),"Error 2",""))</f>
        <v/>
      </c>
      <c r="X149" s="77"/>
      <c r="Y149" s="77"/>
      <c r="Z149" s="77"/>
      <c r="AA149" s="77"/>
      <c r="AB149" s="77"/>
      <c r="AC149" s="77"/>
      <c r="AD149" s="77"/>
      <c r="AE149" s="47" t="str">
        <f>IF(OR(AND(K149="Yes",M149&gt;0),AND(K149="No",M149&lt;1)),"Complete","Incomplete")</f>
        <v>Incomplete</v>
      </c>
      <c r="AF149" s="202"/>
      <c r="AG149" s="181"/>
    </row>
    <row r="150" spans="1:36" s="164" customFormat="1" ht="16.5" customHeight="1" x14ac:dyDescent="0.2">
      <c r="A150" s="176"/>
      <c r="B150" s="200"/>
      <c r="C150" s="44"/>
      <c r="D150" s="44"/>
      <c r="E150" s="44"/>
      <c r="F150" s="44"/>
      <c r="G150" s="272"/>
      <c r="H150" s="272"/>
      <c r="I150" s="270"/>
      <c r="J150" s="77"/>
      <c r="K150" s="77"/>
      <c r="L150" s="77"/>
      <c r="M150" s="77"/>
      <c r="N150" s="77"/>
      <c r="O150" s="77"/>
      <c r="P150" s="268"/>
      <c r="Q150" s="77"/>
      <c r="R150" s="77"/>
      <c r="S150" s="77"/>
      <c r="T150" s="77"/>
      <c r="U150" s="269"/>
      <c r="V150" s="269"/>
      <c r="W150" s="77"/>
      <c r="X150" s="77"/>
      <c r="Y150" s="77"/>
      <c r="Z150" s="77"/>
      <c r="AA150" s="77"/>
      <c r="AB150" s="77"/>
      <c r="AC150" s="77"/>
      <c r="AD150" s="77"/>
      <c r="AE150" s="77"/>
      <c r="AF150" s="202"/>
      <c r="AG150" s="181"/>
    </row>
    <row r="151" spans="1:36" s="164" customFormat="1" ht="15" customHeight="1" x14ac:dyDescent="0.2">
      <c r="A151" s="176"/>
      <c r="B151" s="200"/>
      <c r="C151" s="44"/>
      <c r="D151" s="44"/>
      <c r="E151" s="44"/>
      <c r="F151" s="44"/>
      <c r="G151" s="272"/>
      <c r="H151" s="272"/>
      <c r="I151" s="270"/>
      <c r="J151" s="77"/>
      <c r="K151" s="77"/>
      <c r="L151" s="77"/>
      <c r="M151" s="77"/>
      <c r="N151" s="77"/>
      <c r="O151" s="440"/>
      <c r="P151" s="440"/>
      <c r="Q151" s="440"/>
      <c r="R151" s="440"/>
      <c r="S151" s="440"/>
      <c r="T151" s="440"/>
      <c r="U151" s="440"/>
      <c r="V151" s="440"/>
      <c r="W151" s="440"/>
      <c r="X151" s="272"/>
      <c r="Y151" s="272"/>
      <c r="Z151" s="272"/>
      <c r="AA151" s="272"/>
      <c r="AB151" s="272"/>
      <c r="AC151" s="272"/>
      <c r="AD151" s="77"/>
      <c r="AE151" s="77"/>
      <c r="AF151" s="202"/>
      <c r="AG151" s="181"/>
    </row>
    <row r="152" spans="1:36" s="164" customFormat="1" ht="15" customHeight="1" x14ac:dyDescent="0.2">
      <c r="A152" s="176"/>
      <c r="B152" s="200"/>
      <c r="C152" s="44"/>
      <c r="D152" s="44"/>
      <c r="E152" s="44"/>
      <c r="F152" s="44"/>
      <c r="G152" s="272"/>
      <c r="H152" s="272"/>
      <c r="I152" s="270"/>
      <c r="J152" s="77"/>
      <c r="K152" s="77"/>
      <c r="L152" s="77"/>
      <c r="M152" s="77"/>
      <c r="N152" s="77"/>
      <c r="O152" s="440"/>
      <c r="P152" s="440"/>
      <c r="Q152" s="440"/>
      <c r="R152" s="440"/>
      <c r="S152" s="440"/>
      <c r="T152" s="440"/>
      <c r="U152" s="440"/>
      <c r="V152" s="440"/>
      <c r="W152" s="440"/>
      <c r="X152" s="272"/>
      <c r="Y152" s="272"/>
      <c r="Z152" s="272"/>
      <c r="AA152" s="272"/>
      <c r="AB152" s="272"/>
      <c r="AC152" s="272"/>
      <c r="AD152" s="77"/>
      <c r="AE152" s="77"/>
      <c r="AF152" s="202"/>
      <c r="AG152" s="181"/>
    </row>
    <row r="153" spans="1:36" s="164" customFormat="1" ht="15" customHeight="1" x14ac:dyDescent="0.25">
      <c r="A153" s="176"/>
      <c r="B153" s="200"/>
      <c r="C153" s="113" t="s">
        <v>869</v>
      </c>
      <c r="D153" s="113"/>
      <c r="E153" s="77"/>
      <c r="F153" s="77"/>
      <c r="G153" s="201"/>
      <c r="H153" s="201"/>
      <c r="I153" s="270"/>
      <c r="J153" s="77"/>
      <c r="K153" s="249"/>
      <c r="L153" s="77"/>
      <c r="M153" s="77"/>
      <c r="N153" s="77"/>
      <c r="O153" s="77"/>
      <c r="P153" s="77"/>
      <c r="Q153" s="77"/>
      <c r="R153" s="77"/>
      <c r="S153" s="47"/>
      <c r="T153" s="47"/>
      <c r="U153" s="47"/>
      <c r="V153" s="47"/>
      <c r="W153" s="47"/>
      <c r="X153" s="47"/>
      <c r="Y153" s="47"/>
      <c r="Z153" s="47"/>
      <c r="AA153" s="47"/>
      <c r="AB153" s="47"/>
      <c r="AC153" s="47"/>
      <c r="AD153" s="47"/>
      <c r="AE153" s="47" t="str">
        <f>IF(K153="","Incomplete","Complete")</f>
        <v>Incomplete</v>
      </c>
      <c r="AF153" s="202"/>
      <c r="AG153" s="181"/>
    </row>
    <row r="154" spans="1:36" s="164" customFormat="1" ht="15" customHeight="1" thickBot="1" x14ac:dyDescent="0.3">
      <c r="A154" s="176"/>
      <c r="B154" s="210"/>
      <c r="C154" s="211"/>
      <c r="D154" s="211"/>
      <c r="E154" s="212"/>
      <c r="F154" s="212"/>
      <c r="G154" s="213"/>
      <c r="H154" s="213"/>
      <c r="I154" s="274"/>
      <c r="J154" s="212"/>
      <c r="K154" s="212"/>
      <c r="L154" s="212"/>
      <c r="M154" s="212"/>
      <c r="N154" s="212"/>
      <c r="O154" s="212"/>
      <c r="P154" s="212"/>
      <c r="Q154" s="212"/>
      <c r="R154" s="212"/>
      <c r="S154" s="214"/>
      <c r="T154" s="214"/>
      <c r="U154" s="214"/>
      <c r="V154" s="214"/>
      <c r="W154" s="214"/>
      <c r="X154" s="214"/>
      <c r="Y154" s="214"/>
      <c r="Z154" s="214"/>
      <c r="AA154" s="214"/>
      <c r="AB154" s="214"/>
      <c r="AC154" s="214"/>
      <c r="AD154" s="214"/>
      <c r="AE154" s="214"/>
      <c r="AF154" s="215"/>
      <c r="AG154" s="181"/>
    </row>
    <row r="155" spans="1:36" s="164" customFormat="1" ht="15" customHeight="1" thickBot="1" x14ac:dyDescent="0.25">
      <c r="A155" s="176"/>
      <c r="B155" s="224"/>
      <c r="C155" s="72" t="s">
        <v>871</v>
      </c>
      <c r="D155" s="72"/>
      <c r="E155" s="225"/>
      <c r="F155" s="225"/>
      <c r="G155" s="226"/>
      <c r="H155" s="226"/>
      <c r="I155" s="291"/>
      <c r="J155" s="225"/>
      <c r="K155" s="225"/>
      <c r="L155" s="225"/>
      <c r="M155" s="225"/>
      <c r="N155" s="225"/>
      <c r="O155" s="225"/>
      <c r="P155" s="225"/>
      <c r="Q155" s="225"/>
      <c r="R155" s="225"/>
      <c r="S155" s="227"/>
      <c r="T155" s="227"/>
      <c r="U155" s="227"/>
      <c r="V155" s="227"/>
      <c r="W155" s="227"/>
      <c r="X155" s="227"/>
      <c r="Y155" s="227"/>
      <c r="Z155" s="227"/>
      <c r="AA155" s="227"/>
      <c r="AB155" s="227"/>
      <c r="AC155" s="227"/>
      <c r="AD155" s="227"/>
      <c r="AE155" s="227"/>
      <c r="AF155" s="228"/>
      <c r="AG155" s="181"/>
    </row>
    <row r="156" spans="1:36" s="164" customFormat="1" ht="15" customHeight="1" x14ac:dyDescent="0.25">
      <c r="A156" s="176"/>
      <c r="B156" s="195"/>
      <c r="C156" s="229" t="str">
        <f>IF(COUNTIF(W143:W149,"Error 2"),"If concession is used, customer numbers cannot equal zero","OK")</f>
        <v>OK</v>
      </c>
      <c r="D156" s="229"/>
      <c r="E156" s="197"/>
      <c r="F156" s="197"/>
      <c r="G156" s="292"/>
      <c r="H156" s="292"/>
      <c r="I156" s="267"/>
      <c r="J156" s="197"/>
      <c r="K156" s="197"/>
      <c r="L156" s="197"/>
      <c r="M156" s="197"/>
      <c r="N156" s="197"/>
      <c r="O156" s="197"/>
      <c r="P156" s="197"/>
      <c r="Q156" s="197"/>
      <c r="R156" s="197"/>
      <c r="S156" s="293"/>
      <c r="T156" s="293"/>
      <c r="U156" s="293"/>
      <c r="V156" s="293"/>
      <c r="W156" s="293"/>
      <c r="X156" s="293"/>
      <c r="Y156" s="293"/>
      <c r="Z156" s="293"/>
      <c r="AA156" s="293"/>
      <c r="AB156" s="293"/>
      <c r="AC156" s="293"/>
      <c r="AD156" s="293"/>
      <c r="AE156" s="293"/>
      <c r="AF156" s="199"/>
      <c r="AG156" s="181"/>
    </row>
    <row r="157" spans="1:36" s="164" customFormat="1" ht="15" customHeight="1" x14ac:dyDescent="0.25">
      <c r="A157" s="176"/>
      <c r="B157" s="200"/>
      <c r="C157" s="230" t="str">
        <f>IF(COUNTIF(W143:W149,"Error 1"),"If concession is not used, customer numbers cannot be greater than zero","OK")</f>
        <v>OK</v>
      </c>
      <c r="D157" s="230"/>
      <c r="E157" s="77"/>
      <c r="F157" s="77"/>
      <c r="G157" s="201"/>
      <c r="H157" s="201"/>
      <c r="I157" s="270"/>
      <c r="J157" s="77"/>
      <c r="K157" s="77"/>
      <c r="L157" s="77"/>
      <c r="M157" s="77"/>
      <c r="N157" s="77"/>
      <c r="O157" s="77"/>
      <c r="P157" s="77"/>
      <c r="Q157" s="77"/>
      <c r="R157" s="77"/>
      <c r="S157" s="465"/>
      <c r="T157" s="465"/>
      <c r="U157" s="465"/>
      <c r="V157" s="465"/>
      <c r="W157" s="47"/>
      <c r="X157" s="47"/>
      <c r="Y157" s="47"/>
      <c r="Z157" s="47"/>
      <c r="AA157" s="47"/>
      <c r="AB157" s="47"/>
      <c r="AC157" s="47"/>
      <c r="AD157" s="47"/>
      <c r="AE157" s="47"/>
      <c r="AF157" s="202"/>
      <c r="AG157" s="181"/>
    </row>
    <row r="158" spans="1:36" s="164" customFormat="1" ht="15" customHeight="1" thickBot="1" x14ac:dyDescent="0.3">
      <c r="A158" s="176"/>
      <c r="B158" s="210"/>
      <c r="C158" s="294"/>
      <c r="D158" s="294"/>
      <c r="E158" s="212"/>
      <c r="F158" s="212"/>
      <c r="G158" s="213"/>
      <c r="H158" s="213"/>
      <c r="I158" s="274"/>
      <c r="J158" s="212"/>
      <c r="K158" s="212"/>
      <c r="L158" s="212"/>
      <c r="M158" s="212"/>
      <c r="N158" s="212"/>
      <c r="O158" s="212"/>
      <c r="P158" s="212"/>
      <c r="Q158" s="212"/>
      <c r="R158" s="212"/>
      <c r="S158" s="294"/>
      <c r="T158" s="214"/>
      <c r="U158" s="214"/>
      <c r="V158" s="214"/>
      <c r="W158" s="214"/>
      <c r="X158" s="214"/>
      <c r="Y158" s="214"/>
      <c r="Z158" s="214"/>
      <c r="AA158" s="214"/>
      <c r="AB158" s="214"/>
      <c r="AC158" s="214"/>
      <c r="AD158" s="214"/>
      <c r="AE158" s="214"/>
      <c r="AF158" s="215"/>
      <c r="AG158" s="181"/>
    </row>
    <row r="159" spans="1:36" s="164" customFormat="1" ht="15" customHeight="1" thickBot="1" x14ac:dyDescent="0.3">
      <c r="A159" s="176"/>
      <c r="B159" s="177"/>
      <c r="C159" s="177"/>
      <c r="D159" s="177"/>
      <c r="E159" s="177"/>
      <c r="F159" s="177"/>
      <c r="G159" s="177"/>
      <c r="H159" s="177"/>
      <c r="I159" s="179"/>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9"/>
      <c r="AF159" s="179"/>
      <c r="AG159" s="181"/>
    </row>
    <row r="160" spans="1:36" s="164" customFormat="1" ht="15" customHeight="1" thickBot="1" x14ac:dyDescent="0.25">
      <c r="A160" s="176"/>
      <c r="B160" s="188"/>
      <c r="C160" s="189" t="s">
        <v>1064</v>
      </c>
      <c r="D160" s="189"/>
      <c r="E160" s="190"/>
      <c r="F160" s="190"/>
      <c r="G160" s="190"/>
      <c r="H160" s="190"/>
      <c r="I160" s="266"/>
      <c r="J160" s="190"/>
      <c r="K160" s="190"/>
      <c r="L160" s="190"/>
      <c r="M160" s="190"/>
      <c r="N160" s="190"/>
      <c r="O160" s="190"/>
      <c r="P160" s="191"/>
      <c r="Q160" s="190"/>
      <c r="R160" s="190"/>
      <c r="S160" s="190"/>
      <c r="T160" s="190"/>
      <c r="U160" s="190"/>
      <c r="V160" s="190"/>
      <c r="W160" s="190"/>
      <c r="X160" s="190"/>
      <c r="Y160" s="190"/>
      <c r="Z160" s="190"/>
      <c r="AA160" s="190"/>
      <c r="AB160" s="190"/>
      <c r="AC160" s="190"/>
      <c r="AD160" s="190"/>
      <c r="AE160" s="60" t="str">
        <f>"The information requested in this question is in respect of new customer relationships established in the year ended "&amp;TEXT(Reporting_Period_End_Date,"DD-MMM-YYYY")</f>
        <v>The information requested in this question is in respect of new customer relationships established in the year ended 00-Jan-1900</v>
      </c>
      <c r="AF160" s="194"/>
      <c r="AG160" s="181"/>
      <c r="AI160" s="37" t="s">
        <v>973</v>
      </c>
      <c r="AJ160" s="30" t="s">
        <v>974</v>
      </c>
    </row>
    <row r="161" spans="1:33" s="164" customFormat="1" ht="15" customHeight="1" x14ac:dyDescent="0.2">
      <c r="A161" s="176"/>
      <c r="B161" s="200"/>
      <c r="C161" s="44"/>
      <c r="D161" s="44"/>
      <c r="E161" s="44"/>
      <c r="F161" s="44"/>
      <c r="G161" s="272"/>
      <c r="H161" s="272"/>
      <c r="I161" s="270"/>
      <c r="J161" s="77"/>
      <c r="K161" s="77"/>
      <c r="L161" s="77"/>
      <c r="M161" s="77"/>
      <c r="N161" s="77"/>
      <c r="O161" s="77"/>
      <c r="P161" s="268"/>
      <c r="Q161" s="77"/>
      <c r="R161" s="77"/>
      <c r="S161" s="77"/>
      <c r="T161" s="77"/>
      <c r="U161" s="269"/>
      <c r="V161" s="269"/>
      <c r="W161" s="77"/>
      <c r="X161" s="77"/>
      <c r="Y161" s="77"/>
      <c r="Z161" s="77"/>
      <c r="AA161" s="77"/>
      <c r="AB161" s="77"/>
      <c r="AC161" s="77"/>
      <c r="AD161" s="77"/>
      <c r="AE161" s="77"/>
      <c r="AF161" s="202"/>
      <c r="AG161" s="181"/>
    </row>
    <row r="162" spans="1:33" s="164" customFormat="1" ht="15" customHeight="1" x14ac:dyDescent="0.25">
      <c r="A162" s="176"/>
      <c r="B162" s="200"/>
      <c r="C162" s="440" t="s">
        <v>1061</v>
      </c>
      <c r="D162" s="440"/>
      <c r="E162" s="440"/>
      <c r="F162" s="440"/>
      <c r="G162" s="440"/>
      <c r="H162" s="440"/>
      <c r="I162" s="440"/>
      <c r="J162" s="440"/>
      <c r="K162" s="440"/>
      <c r="L162" s="440"/>
      <c r="M162" s="440"/>
      <c r="N162" s="440"/>
      <c r="O162" s="440"/>
      <c r="P162" s="440"/>
      <c r="Q162" s="440"/>
      <c r="R162" s="440"/>
      <c r="S162" s="440"/>
      <c r="T162" s="440"/>
      <c r="U162" s="440"/>
      <c r="V162" s="432"/>
      <c r="W162" s="432"/>
      <c r="X162" s="295"/>
      <c r="Y162" s="440" t="str">
        <f>IF(OR(C201&lt;&gt;"OK",C202&lt;&gt;"OK"),"Please clear validation errors",IF(AE162="Possible error","The firm has reported high risk new business relationships which require EDD under the Code",""))</f>
        <v/>
      </c>
      <c r="Z162" s="440"/>
      <c r="AA162" s="440"/>
      <c r="AB162" s="440"/>
      <c r="AC162" s="440"/>
      <c r="AD162" s="77"/>
      <c r="AE162" s="70" t="str">
        <f>IF(COUNTIF(AE166:AE198,"Incomplete")&gt;0,"Incomplete",IF(AND(C201="OK",C202="OK"),AE166,"Incomplete"))</f>
        <v>Incomplete</v>
      </c>
      <c r="AF162" s="202"/>
      <c r="AG162" s="181"/>
    </row>
    <row r="163" spans="1:33" s="164" customFormat="1" ht="15" customHeight="1" x14ac:dyDescent="0.25">
      <c r="A163" s="176"/>
      <c r="B163" s="200"/>
      <c r="C163" s="440"/>
      <c r="D163" s="440"/>
      <c r="E163" s="440"/>
      <c r="F163" s="440"/>
      <c r="G163" s="440"/>
      <c r="H163" s="440"/>
      <c r="I163" s="440"/>
      <c r="J163" s="440"/>
      <c r="K163" s="440"/>
      <c r="L163" s="440"/>
      <c r="M163" s="440"/>
      <c r="N163" s="440"/>
      <c r="O163" s="440"/>
      <c r="P163" s="440"/>
      <c r="Q163" s="440"/>
      <c r="R163" s="440"/>
      <c r="S163" s="440"/>
      <c r="T163" s="440"/>
      <c r="U163" s="440"/>
      <c r="V163" s="432"/>
      <c r="W163" s="432"/>
      <c r="X163" s="433"/>
      <c r="Y163" s="440"/>
      <c r="Z163" s="440"/>
      <c r="AA163" s="440"/>
      <c r="AB163" s="440"/>
      <c r="AC163" s="440"/>
      <c r="AD163" s="77"/>
      <c r="AE163" s="70"/>
      <c r="AF163" s="202"/>
      <c r="AG163" s="181"/>
    </row>
    <row r="164" spans="1:33" s="164" customFormat="1" ht="15" customHeight="1" x14ac:dyDescent="0.25">
      <c r="A164" s="176"/>
      <c r="B164" s="200"/>
      <c r="C164" s="440"/>
      <c r="D164" s="440"/>
      <c r="E164" s="440"/>
      <c r="F164" s="440"/>
      <c r="G164" s="440"/>
      <c r="H164" s="440"/>
      <c r="I164" s="440"/>
      <c r="J164" s="440"/>
      <c r="K164" s="440"/>
      <c r="L164" s="440"/>
      <c r="M164" s="440"/>
      <c r="N164" s="440"/>
      <c r="O164" s="440"/>
      <c r="P164" s="440"/>
      <c r="Q164" s="440"/>
      <c r="R164" s="440"/>
      <c r="S164" s="440"/>
      <c r="T164" s="440"/>
      <c r="U164" s="440"/>
      <c r="V164" s="432"/>
      <c r="W164" s="432"/>
      <c r="X164" s="433"/>
      <c r="Y164" s="440"/>
      <c r="Z164" s="440"/>
      <c r="AA164" s="440"/>
      <c r="AB164" s="440"/>
      <c r="AC164" s="440"/>
      <c r="AD164" s="77"/>
      <c r="AE164" s="70"/>
      <c r="AF164" s="202"/>
      <c r="AG164" s="181"/>
    </row>
    <row r="165" spans="1:33" s="164" customFormat="1" ht="15" customHeight="1" x14ac:dyDescent="0.2">
      <c r="A165" s="176"/>
      <c r="B165" s="200"/>
      <c r="C165" s="44"/>
      <c r="D165" s="44"/>
      <c r="E165" s="44"/>
      <c r="F165" s="44"/>
      <c r="G165" s="272"/>
      <c r="H165" s="272"/>
      <c r="I165" s="270"/>
      <c r="J165" s="77"/>
      <c r="K165" s="77"/>
      <c r="L165" s="77"/>
      <c r="M165" s="77"/>
      <c r="N165" s="77"/>
      <c r="O165" s="77"/>
      <c r="P165" s="268"/>
      <c r="Q165" s="77"/>
      <c r="R165" s="77"/>
      <c r="S165" s="432"/>
      <c r="T165" s="432"/>
      <c r="U165" s="432"/>
      <c r="V165" s="432"/>
      <c r="W165" s="432"/>
      <c r="X165" s="295"/>
      <c r="Y165" s="295"/>
      <c r="Z165" s="295"/>
      <c r="AA165" s="295"/>
      <c r="AB165" s="295"/>
      <c r="AC165" s="295"/>
      <c r="AD165" s="77"/>
      <c r="AE165" s="77"/>
      <c r="AF165" s="202"/>
      <c r="AG165" s="181"/>
    </row>
    <row r="166" spans="1:33" s="164" customFormat="1" ht="15" customHeight="1" x14ac:dyDescent="0.2">
      <c r="A166" s="176"/>
      <c r="B166" s="200"/>
      <c r="C166" s="440" t="str">
        <f>"a) Did the firm undertake any ECDD procedures in respect of the "&amp;newcls&amp;" customer relationships detailed in CLS-2?  "&amp;IF(SUM(U50)&gt;0," NOTE: The firm has reported above "&amp;U50&amp;" new customer relationships assessed as a higher risk of ML/FT","")</f>
        <v xml:space="preserve">a) Did the firm undertake any ECDD procedures in respect of the 0 customer relationships detailed in CLS-2?  </v>
      </c>
      <c r="D166" s="440"/>
      <c r="E166" s="440"/>
      <c r="F166" s="440"/>
      <c r="G166" s="440"/>
      <c r="H166" s="440"/>
      <c r="I166" s="124"/>
      <c r="J166" s="77"/>
      <c r="K166" s="67"/>
      <c r="L166" s="77"/>
      <c r="M166" s="440" t="s">
        <v>996</v>
      </c>
      <c r="N166" s="440"/>
      <c r="O166" s="440"/>
      <c r="P166" s="440"/>
      <c r="Q166" s="440"/>
      <c r="R166" s="440"/>
      <c r="S166" s="440"/>
      <c r="T166" s="440"/>
      <c r="U166" s="249"/>
      <c r="V166" s="269"/>
      <c r="W166" s="77"/>
      <c r="X166" s="77"/>
      <c r="Y166" s="77"/>
      <c r="Z166" s="77"/>
      <c r="AA166" s="77"/>
      <c r="AB166" s="77"/>
      <c r="AC166" s="77"/>
      <c r="AD166" s="77"/>
      <c r="AE166" s="70" t="str">
        <f>IF(AND(K166="No",U50&gt;0),"Possible error",IF(K166="","Incomplete","Complete"))</f>
        <v>Incomplete</v>
      </c>
      <c r="AF166" s="202"/>
      <c r="AG166" s="181"/>
    </row>
    <row r="167" spans="1:33" s="164" customFormat="1" ht="15" customHeight="1" x14ac:dyDescent="0.25">
      <c r="A167" s="176"/>
      <c r="B167" s="200"/>
      <c r="C167" s="440"/>
      <c r="D167" s="440"/>
      <c r="E167" s="440"/>
      <c r="F167" s="440"/>
      <c r="G167" s="440"/>
      <c r="H167" s="440"/>
      <c r="I167" s="270"/>
      <c r="J167" s="77"/>
      <c r="K167" s="77"/>
      <c r="L167" s="77"/>
      <c r="M167" s="440"/>
      <c r="N167" s="440"/>
      <c r="O167" s="440"/>
      <c r="P167" s="440"/>
      <c r="Q167" s="440"/>
      <c r="R167" s="440"/>
      <c r="S167" s="440"/>
      <c r="T167" s="440"/>
      <c r="U167" s="269"/>
      <c r="V167" s="269"/>
      <c r="W167" s="77"/>
      <c r="X167" s="77"/>
      <c r="Y167" s="77"/>
      <c r="Z167" s="77"/>
      <c r="AA167" s="77"/>
      <c r="AB167" s="77"/>
      <c r="AC167" s="77"/>
      <c r="AD167" s="77"/>
      <c r="AE167" s="77"/>
      <c r="AF167" s="202"/>
      <c r="AG167" s="181"/>
    </row>
    <row r="168" spans="1:33" s="164" customFormat="1" ht="15" customHeight="1" x14ac:dyDescent="0.25">
      <c r="A168" s="176"/>
      <c r="B168" s="200"/>
      <c r="C168" s="440"/>
      <c r="D168" s="440"/>
      <c r="E168" s="440"/>
      <c r="F168" s="440"/>
      <c r="G168" s="440"/>
      <c r="H168" s="440"/>
      <c r="I168" s="270"/>
      <c r="J168" s="77"/>
      <c r="K168" s="77"/>
      <c r="L168" s="77"/>
      <c r="M168" s="272"/>
      <c r="N168" s="272"/>
      <c r="O168" s="272"/>
      <c r="P168" s="272"/>
      <c r="Q168" s="272"/>
      <c r="R168" s="272"/>
      <c r="S168" s="272"/>
      <c r="T168" s="272"/>
      <c r="U168" s="269"/>
      <c r="V168" s="269"/>
      <c r="W168" s="77"/>
      <c r="X168" s="77"/>
      <c r="Y168" s="77"/>
      <c r="Z168" s="77"/>
      <c r="AA168" s="77"/>
      <c r="AB168" s="77"/>
      <c r="AC168" s="77"/>
      <c r="AD168" s="77"/>
      <c r="AE168" s="77"/>
      <c r="AF168" s="202"/>
      <c r="AG168" s="181"/>
    </row>
    <row r="169" spans="1:33" s="164" customFormat="1" ht="15" customHeight="1" x14ac:dyDescent="0.25">
      <c r="A169" s="176"/>
      <c r="B169" s="200"/>
      <c r="C169" s="440"/>
      <c r="D169" s="440"/>
      <c r="E169" s="440"/>
      <c r="F169" s="440"/>
      <c r="G169" s="440"/>
      <c r="H169" s="440"/>
      <c r="I169" s="270"/>
      <c r="J169" s="77"/>
      <c r="K169" s="77"/>
      <c r="L169" s="77"/>
      <c r="M169" s="272"/>
      <c r="N169" s="272"/>
      <c r="O169" s="272"/>
      <c r="P169" s="272"/>
      <c r="Q169" s="272"/>
      <c r="R169" s="272"/>
      <c r="S169" s="272"/>
      <c r="T169" s="272"/>
      <c r="U169" s="269"/>
      <c r="V169" s="269"/>
      <c r="W169" s="77"/>
      <c r="X169" s="77"/>
      <c r="Y169" s="77"/>
      <c r="Z169" s="77"/>
      <c r="AA169" s="77"/>
      <c r="AB169" s="77"/>
      <c r="AC169" s="77"/>
      <c r="AD169" s="77"/>
      <c r="AE169" s="77"/>
      <c r="AF169" s="202"/>
      <c r="AG169" s="181"/>
    </row>
    <row r="170" spans="1:33" s="164" customFormat="1" ht="15" customHeight="1" x14ac:dyDescent="0.2">
      <c r="A170" s="176"/>
      <c r="B170" s="200"/>
      <c r="C170" s="44"/>
      <c r="D170" s="44"/>
      <c r="E170" s="44"/>
      <c r="F170" s="44"/>
      <c r="G170" s="272"/>
      <c r="H170" s="272"/>
      <c r="I170" s="270"/>
      <c r="J170" s="77"/>
      <c r="K170" s="77"/>
      <c r="L170" s="77"/>
      <c r="M170" s="77"/>
      <c r="N170" s="77"/>
      <c r="O170" s="77"/>
      <c r="P170" s="268"/>
      <c r="Q170" s="77"/>
      <c r="R170" s="77"/>
      <c r="S170" s="77"/>
      <c r="T170" s="77"/>
      <c r="U170" s="269"/>
      <c r="V170" s="269"/>
      <c r="W170" s="77"/>
      <c r="X170" s="77"/>
      <c r="Y170" s="77"/>
      <c r="Z170" s="77"/>
      <c r="AA170" s="77"/>
      <c r="AB170" s="77"/>
      <c r="AC170" s="77"/>
      <c r="AD170" s="77"/>
      <c r="AE170" s="77"/>
      <c r="AF170" s="202"/>
      <c r="AG170" s="181"/>
    </row>
    <row r="171" spans="1:33" s="164" customFormat="1" ht="15" customHeight="1" x14ac:dyDescent="0.25">
      <c r="A171" s="176"/>
      <c r="B171" s="200"/>
      <c r="C171" s="440" t="s">
        <v>1062</v>
      </c>
      <c r="D171" s="440"/>
      <c r="E171" s="440"/>
      <c r="F171" s="440"/>
      <c r="G171" s="440"/>
      <c r="H171" s="440"/>
      <c r="I171" s="124"/>
      <c r="J171" s="296" t="s">
        <v>845</v>
      </c>
      <c r="K171" s="470" t="s">
        <v>1063</v>
      </c>
      <c r="L171" s="77"/>
      <c r="M171" s="77"/>
      <c r="N171" s="77"/>
      <c r="O171" s="77"/>
      <c r="P171" s="268"/>
      <c r="Q171" s="77"/>
      <c r="R171" s="77"/>
      <c r="S171" s="77"/>
      <c r="T171" s="77"/>
      <c r="U171" s="269"/>
      <c r="V171" s="269"/>
      <c r="W171" s="77"/>
      <c r="X171" s="77"/>
      <c r="Y171" s="77"/>
      <c r="Z171" s="77"/>
      <c r="AA171" s="77"/>
      <c r="AB171" s="77"/>
      <c r="AC171" s="77"/>
      <c r="AD171" s="77"/>
      <c r="AE171" s="47"/>
      <c r="AF171" s="202"/>
      <c r="AG171" s="181"/>
    </row>
    <row r="172" spans="1:33" s="164" customFormat="1" ht="15" customHeight="1" x14ac:dyDescent="0.25">
      <c r="A172" s="176"/>
      <c r="B172" s="200"/>
      <c r="C172" s="440"/>
      <c r="D172" s="440"/>
      <c r="E172" s="440"/>
      <c r="F172" s="440"/>
      <c r="G172" s="440"/>
      <c r="H172" s="440"/>
      <c r="I172" s="270"/>
      <c r="J172" s="77"/>
      <c r="K172" s="471"/>
      <c r="L172" s="77"/>
      <c r="M172" s="77"/>
      <c r="N172" s="77"/>
      <c r="O172" s="77"/>
      <c r="P172" s="268"/>
      <c r="Q172" s="77"/>
      <c r="R172" s="77"/>
      <c r="S172" s="77"/>
      <c r="T172" s="77"/>
      <c r="U172" s="269"/>
      <c r="V172" s="269"/>
      <c r="W172" s="77"/>
      <c r="X172" s="77"/>
      <c r="Y172" s="77"/>
      <c r="Z172" s="77"/>
      <c r="AA172" s="77"/>
      <c r="AB172" s="77"/>
      <c r="AC172" s="77"/>
      <c r="AD172" s="77"/>
      <c r="AE172" s="77"/>
      <c r="AF172" s="202"/>
      <c r="AG172" s="181"/>
    </row>
    <row r="173" spans="1:33" s="164" customFormat="1" ht="15" customHeight="1" x14ac:dyDescent="0.25">
      <c r="A173" s="176"/>
      <c r="B173" s="200"/>
      <c r="C173" s="440"/>
      <c r="D173" s="440"/>
      <c r="E173" s="440"/>
      <c r="F173" s="440"/>
      <c r="G173" s="440"/>
      <c r="H173" s="440"/>
      <c r="I173" s="270"/>
      <c r="J173" s="77"/>
      <c r="K173" s="77"/>
      <c r="L173" s="77"/>
      <c r="M173" s="77"/>
      <c r="N173" s="77"/>
      <c r="O173" s="77"/>
      <c r="P173" s="268"/>
      <c r="Q173" s="77"/>
      <c r="R173" s="77"/>
      <c r="S173" s="77"/>
      <c r="T173" s="77"/>
      <c r="U173" s="269"/>
      <c r="V173" s="269"/>
      <c r="W173" s="77"/>
      <c r="X173" s="77"/>
      <c r="Y173" s="77"/>
      <c r="Z173" s="77"/>
      <c r="AA173" s="77"/>
      <c r="AB173" s="77"/>
      <c r="AC173" s="77"/>
      <c r="AD173" s="77"/>
      <c r="AE173" s="77"/>
      <c r="AF173" s="202"/>
      <c r="AG173" s="181"/>
    </row>
    <row r="174" spans="1:33" s="164" customFormat="1" ht="15" customHeight="1" x14ac:dyDescent="0.2">
      <c r="A174" s="176"/>
      <c r="B174" s="200"/>
      <c r="C174" s="275"/>
      <c r="D174" s="440" t="s">
        <v>904</v>
      </c>
      <c r="E174" s="440"/>
      <c r="F174" s="440"/>
      <c r="G174" s="440"/>
      <c r="H174" s="440"/>
      <c r="I174" s="270"/>
      <c r="J174" s="296" t="s">
        <v>845</v>
      </c>
      <c r="K174" s="67"/>
      <c r="L174" s="77"/>
      <c r="M174" s="77"/>
      <c r="N174" s="77"/>
      <c r="O174" s="77"/>
      <c r="P174" s="268"/>
      <c r="Q174" s="77"/>
      <c r="R174" s="77"/>
      <c r="S174" s="77"/>
      <c r="T174" s="77"/>
      <c r="U174" s="269"/>
      <c r="V174" s="269"/>
      <c r="W174" s="77"/>
      <c r="X174" s="77"/>
      <c r="Y174" s="77"/>
      <c r="Z174" s="77"/>
      <c r="AA174" s="77"/>
      <c r="AB174" s="77"/>
      <c r="AC174" s="77"/>
      <c r="AD174" s="77"/>
      <c r="AE174" s="47" t="str">
        <f>IF(K166="Yes",IF(K174="","Incomplete","Complete"),"")</f>
        <v/>
      </c>
      <c r="AF174" s="202"/>
      <c r="AG174" s="181"/>
    </row>
    <row r="175" spans="1:33" s="164" customFormat="1" ht="15" customHeight="1" x14ac:dyDescent="0.2">
      <c r="A175" s="176"/>
      <c r="B175" s="200"/>
      <c r="C175" s="44"/>
      <c r="D175" s="440"/>
      <c r="E175" s="440"/>
      <c r="F175" s="440"/>
      <c r="G175" s="440"/>
      <c r="H175" s="440"/>
      <c r="I175" s="270"/>
      <c r="J175" s="77"/>
      <c r="K175" s="77"/>
      <c r="L175" s="77"/>
      <c r="M175" s="77"/>
      <c r="N175" s="77"/>
      <c r="O175" s="77"/>
      <c r="P175" s="268"/>
      <c r="Q175" s="77"/>
      <c r="R175" s="77"/>
      <c r="S175" s="77"/>
      <c r="T175" s="77"/>
      <c r="U175" s="269"/>
      <c r="V175" s="269"/>
      <c r="W175" s="77"/>
      <c r="X175" s="77"/>
      <c r="Y175" s="77"/>
      <c r="Z175" s="77"/>
      <c r="AA175" s="77"/>
      <c r="AB175" s="77"/>
      <c r="AC175" s="77"/>
      <c r="AD175" s="77"/>
      <c r="AE175" s="77"/>
      <c r="AF175" s="202"/>
      <c r="AG175" s="181"/>
    </row>
    <row r="176" spans="1:33" s="164" customFormat="1" ht="15" customHeight="1" x14ac:dyDescent="0.2">
      <c r="A176" s="176"/>
      <c r="B176" s="200"/>
      <c r="C176" s="275"/>
      <c r="D176" s="440" t="s">
        <v>906</v>
      </c>
      <c r="E176" s="440"/>
      <c r="F176" s="440"/>
      <c r="G176" s="440"/>
      <c r="H176" s="440"/>
      <c r="I176" s="270"/>
      <c r="J176" s="77"/>
      <c r="K176" s="67"/>
      <c r="L176" s="77"/>
      <c r="M176" s="77"/>
      <c r="N176" s="77"/>
      <c r="O176" s="77"/>
      <c r="P176" s="268"/>
      <c r="Q176" s="77"/>
      <c r="R176" s="77"/>
      <c r="S176" s="77"/>
      <c r="T176" s="77"/>
      <c r="U176" s="269"/>
      <c r="V176" s="269"/>
      <c r="W176" s="77"/>
      <c r="X176" s="77"/>
      <c r="Y176" s="77"/>
      <c r="Z176" s="77"/>
      <c r="AA176" s="77"/>
      <c r="AB176" s="77"/>
      <c r="AC176" s="77"/>
      <c r="AD176" s="77"/>
      <c r="AE176" s="47" t="str">
        <f>IF($K166="Yes",IF(K176="","Incomplete","Complete"),"")</f>
        <v/>
      </c>
      <c r="AF176" s="202"/>
      <c r="AG176" s="181"/>
    </row>
    <row r="177" spans="1:33" s="164" customFormat="1" ht="15" customHeight="1" x14ac:dyDescent="0.25">
      <c r="A177" s="176"/>
      <c r="B177" s="200"/>
      <c r="C177" s="272"/>
      <c r="D177" s="440"/>
      <c r="E177" s="440"/>
      <c r="F177" s="440"/>
      <c r="G177" s="440"/>
      <c r="H177" s="440"/>
      <c r="I177" s="270"/>
      <c r="J177" s="77"/>
      <c r="K177" s="77"/>
      <c r="L177" s="77"/>
      <c r="M177" s="77"/>
      <c r="N177" s="77"/>
      <c r="O177" s="77"/>
      <c r="P177" s="268"/>
      <c r="Q177" s="77"/>
      <c r="R177" s="77"/>
      <c r="S177" s="77"/>
      <c r="T177" s="77"/>
      <c r="U177" s="269"/>
      <c r="V177" s="269"/>
      <c r="W177" s="77"/>
      <c r="X177" s="77"/>
      <c r="Y177" s="77"/>
      <c r="Z177" s="77"/>
      <c r="AA177" s="77"/>
      <c r="AB177" s="77"/>
      <c r="AC177" s="77"/>
      <c r="AD177" s="77"/>
      <c r="AE177" s="77"/>
      <c r="AF177" s="202"/>
      <c r="AG177" s="181"/>
    </row>
    <row r="178" spans="1:33" s="164" customFormat="1" ht="15" customHeight="1" x14ac:dyDescent="0.2">
      <c r="A178" s="176"/>
      <c r="B178" s="200"/>
      <c r="C178" s="44"/>
      <c r="D178" s="44" t="s">
        <v>905</v>
      </c>
      <c r="E178" s="44"/>
      <c r="F178" s="44"/>
      <c r="G178" s="272"/>
      <c r="H178" s="272"/>
      <c r="I178" s="270"/>
      <c r="J178" s="77"/>
      <c r="K178" s="67"/>
      <c r="L178" s="77"/>
      <c r="M178" s="77"/>
      <c r="N178" s="77"/>
      <c r="O178" s="77"/>
      <c r="P178" s="268"/>
      <c r="Q178" s="77"/>
      <c r="R178" s="77"/>
      <c r="S178" s="77"/>
      <c r="T178" s="77"/>
      <c r="U178" s="269"/>
      <c r="V178" s="269"/>
      <c r="W178" s="77"/>
      <c r="X178" s="77"/>
      <c r="Y178" s="77"/>
      <c r="Z178" s="77"/>
      <c r="AA178" s="77"/>
      <c r="AB178" s="77"/>
      <c r="AC178" s="77"/>
      <c r="AD178" s="77"/>
      <c r="AE178" s="47" t="str">
        <f>IF($K166="Yes",IF(K178="","Incomplete","Complete"),"")</f>
        <v/>
      </c>
      <c r="AF178" s="202"/>
      <c r="AG178" s="181"/>
    </row>
    <row r="179" spans="1:33" s="164" customFormat="1" ht="15" customHeight="1" x14ac:dyDescent="0.2">
      <c r="A179" s="176"/>
      <c r="B179" s="200"/>
      <c r="C179" s="44"/>
      <c r="D179" s="44"/>
      <c r="E179" s="44"/>
      <c r="F179" s="44"/>
      <c r="G179" s="272"/>
      <c r="H179" s="272"/>
      <c r="I179" s="270"/>
      <c r="J179" s="77"/>
      <c r="K179" s="77"/>
      <c r="L179" s="77"/>
      <c r="M179" s="77"/>
      <c r="N179" s="77"/>
      <c r="O179" s="77"/>
      <c r="P179" s="268"/>
      <c r="Q179" s="77"/>
      <c r="R179" s="77"/>
      <c r="S179" s="77"/>
      <c r="T179" s="77"/>
      <c r="U179" s="269"/>
      <c r="V179" s="269"/>
      <c r="W179" s="77"/>
      <c r="X179" s="77"/>
      <c r="Y179" s="77"/>
      <c r="Z179" s="77"/>
      <c r="AA179" s="77"/>
      <c r="AB179" s="77"/>
      <c r="AC179" s="77"/>
      <c r="AD179" s="77"/>
      <c r="AE179" s="77"/>
      <c r="AF179" s="202"/>
      <c r="AG179" s="181"/>
    </row>
    <row r="180" spans="1:33" s="164" customFormat="1" ht="15" customHeight="1" x14ac:dyDescent="0.2">
      <c r="A180" s="176"/>
      <c r="B180" s="200"/>
      <c r="C180" s="275"/>
      <c r="D180" s="440" t="s">
        <v>908</v>
      </c>
      <c r="E180" s="440"/>
      <c r="F180" s="440"/>
      <c r="G180" s="440"/>
      <c r="H180" s="275"/>
      <c r="I180" s="270"/>
      <c r="J180" s="77"/>
      <c r="K180" s="67"/>
      <c r="L180" s="77"/>
      <c r="M180" s="77"/>
      <c r="N180" s="77"/>
      <c r="O180" s="77"/>
      <c r="P180" s="268"/>
      <c r="Q180" s="77"/>
      <c r="R180" s="77"/>
      <c r="S180" s="77"/>
      <c r="T180" s="77"/>
      <c r="U180" s="269"/>
      <c r="V180" s="269"/>
      <c r="W180" s="77"/>
      <c r="X180" s="77"/>
      <c r="Y180" s="77"/>
      <c r="Z180" s="77"/>
      <c r="AA180" s="77"/>
      <c r="AB180" s="77"/>
      <c r="AC180" s="77"/>
      <c r="AD180" s="77"/>
      <c r="AE180" s="47" t="str">
        <f>IF($K166="Yes",IF(K180="","Incomplete","Complete"),"")</f>
        <v/>
      </c>
      <c r="AF180" s="202"/>
      <c r="AG180" s="181"/>
    </row>
    <row r="181" spans="1:33" s="164" customFormat="1" ht="15" customHeight="1" x14ac:dyDescent="0.25">
      <c r="A181" s="176"/>
      <c r="B181" s="200"/>
      <c r="C181" s="275"/>
      <c r="D181" s="440"/>
      <c r="E181" s="440"/>
      <c r="F181" s="440"/>
      <c r="G181" s="440"/>
      <c r="H181" s="275"/>
      <c r="I181" s="270"/>
      <c r="J181" s="77"/>
      <c r="K181" s="77"/>
      <c r="L181" s="77"/>
      <c r="M181" s="77"/>
      <c r="N181" s="77"/>
      <c r="O181" s="77"/>
      <c r="P181" s="268"/>
      <c r="Q181" s="77"/>
      <c r="R181" s="77"/>
      <c r="S181" s="77"/>
      <c r="T181" s="77"/>
      <c r="U181" s="269"/>
      <c r="V181" s="269"/>
      <c r="W181" s="77"/>
      <c r="X181" s="77"/>
      <c r="Y181" s="77"/>
      <c r="Z181" s="77"/>
      <c r="AA181" s="77"/>
      <c r="AB181" s="77"/>
      <c r="AC181" s="77"/>
      <c r="AD181" s="77"/>
      <c r="AE181" s="77"/>
      <c r="AF181" s="202"/>
      <c r="AG181" s="181"/>
    </row>
    <row r="182" spans="1:33" s="164" customFormat="1" ht="15.75" customHeight="1" x14ac:dyDescent="0.25">
      <c r="A182" s="176"/>
      <c r="B182" s="200"/>
      <c r="C182" s="275"/>
      <c r="D182" s="440"/>
      <c r="E182" s="440"/>
      <c r="F182" s="440"/>
      <c r="G182" s="440"/>
      <c r="H182" s="275"/>
      <c r="I182" s="270"/>
      <c r="J182" s="77"/>
      <c r="K182" s="77"/>
      <c r="L182" s="77"/>
      <c r="M182" s="77"/>
      <c r="N182" s="77"/>
      <c r="O182" s="77"/>
      <c r="P182" s="268"/>
      <c r="Q182" s="77"/>
      <c r="R182" s="77"/>
      <c r="S182" s="77"/>
      <c r="T182" s="77"/>
      <c r="U182" s="269"/>
      <c r="V182" s="269"/>
      <c r="W182" s="77"/>
      <c r="X182" s="77"/>
      <c r="Y182" s="77"/>
      <c r="Z182" s="77"/>
      <c r="AA182" s="77"/>
      <c r="AB182" s="77"/>
      <c r="AC182" s="77"/>
      <c r="AD182" s="77"/>
      <c r="AE182" s="77"/>
      <c r="AF182" s="202"/>
      <c r="AG182" s="181"/>
    </row>
    <row r="183" spans="1:33" s="164" customFormat="1" ht="15" customHeight="1" x14ac:dyDescent="0.2">
      <c r="A183" s="176"/>
      <c r="B183" s="200"/>
      <c r="C183" s="44"/>
      <c r="D183" s="44" t="s">
        <v>909</v>
      </c>
      <c r="E183" s="44"/>
      <c r="F183" s="44"/>
      <c r="G183" s="272"/>
      <c r="H183" s="272"/>
      <c r="I183" s="270"/>
      <c r="J183" s="77"/>
      <c r="K183" s="67"/>
      <c r="L183" s="77"/>
      <c r="M183" s="77"/>
      <c r="N183" s="77"/>
      <c r="O183" s="77"/>
      <c r="P183" s="268"/>
      <c r="Q183" s="77"/>
      <c r="R183" s="77"/>
      <c r="S183" s="77"/>
      <c r="T183" s="77"/>
      <c r="U183" s="269"/>
      <c r="V183" s="269"/>
      <c r="W183" s="77"/>
      <c r="X183" s="77"/>
      <c r="Y183" s="77"/>
      <c r="Z183" s="77"/>
      <c r="AA183" s="77"/>
      <c r="AB183" s="77"/>
      <c r="AC183" s="77"/>
      <c r="AD183" s="77"/>
      <c r="AE183" s="47" t="str">
        <f>IF($K166="Yes",IF(K183="","Incomplete","Complete"),"")</f>
        <v/>
      </c>
      <c r="AF183" s="202"/>
      <c r="AG183" s="181"/>
    </row>
    <row r="184" spans="1:33" s="164" customFormat="1" ht="15" customHeight="1" x14ac:dyDescent="0.2">
      <c r="A184" s="176"/>
      <c r="B184" s="200"/>
      <c r="C184" s="44"/>
      <c r="D184" s="44"/>
      <c r="E184" s="44"/>
      <c r="F184" s="44"/>
      <c r="G184" s="272"/>
      <c r="H184" s="272"/>
      <c r="I184" s="270"/>
      <c r="J184" s="77"/>
      <c r="K184" s="77"/>
      <c r="L184" s="77"/>
      <c r="M184" s="77"/>
      <c r="N184" s="77"/>
      <c r="O184" s="77"/>
      <c r="P184" s="268"/>
      <c r="Q184" s="77"/>
      <c r="R184" s="77"/>
      <c r="S184" s="77"/>
      <c r="T184" s="77"/>
      <c r="U184" s="269"/>
      <c r="V184" s="269"/>
      <c r="W184" s="77"/>
      <c r="X184" s="77"/>
      <c r="Y184" s="77"/>
      <c r="Z184" s="77"/>
      <c r="AA184" s="77"/>
      <c r="AB184" s="77"/>
      <c r="AC184" s="77"/>
      <c r="AD184" s="77"/>
      <c r="AE184" s="77"/>
      <c r="AF184" s="202"/>
      <c r="AG184" s="181"/>
    </row>
    <row r="185" spans="1:33" s="164" customFormat="1" ht="15" customHeight="1" x14ac:dyDescent="0.2">
      <c r="A185" s="176"/>
      <c r="B185" s="200"/>
      <c r="C185" s="44"/>
      <c r="D185" s="44" t="s">
        <v>910</v>
      </c>
      <c r="E185" s="44"/>
      <c r="F185" s="44"/>
      <c r="G185" s="272"/>
      <c r="H185" s="272"/>
      <c r="I185" s="270"/>
      <c r="J185" s="77"/>
      <c r="K185" s="67"/>
      <c r="L185" s="77"/>
      <c r="M185" s="77"/>
      <c r="N185" s="77"/>
      <c r="O185" s="77"/>
      <c r="P185" s="268"/>
      <c r="Q185" s="77"/>
      <c r="R185" s="77"/>
      <c r="S185" s="77"/>
      <c r="T185" s="77"/>
      <c r="U185" s="269"/>
      <c r="V185" s="269"/>
      <c r="W185" s="77"/>
      <c r="X185" s="77"/>
      <c r="Y185" s="77"/>
      <c r="Z185" s="77"/>
      <c r="AA185" s="77"/>
      <c r="AB185" s="77"/>
      <c r="AC185" s="77"/>
      <c r="AD185" s="77"/>
      <c r="AE185" s="47" t="str">
        <f>IF($K166="Yes",IF(K185="","Incomplete","Complete"),"")</f>
        <v/>
      </c>
      <c r="AF185" s="202"/>
      <c r="AG185" s="181"/>
    </row>
    <row r="186" spans="1:33" s="164" customFormat="1" ht="15" customHeight="1" x14ac:dyDescent="0.2">
      <c r="A186" s="176"/>
      <c r="B186" s="200"/>
      <c r="C186" s="44"/>
      <c r="D186" s="44"/>
      <c r="E186" s="44"/>
      <c r="F186" s="44"/>
      <c r="G186" s="272"/>
      <c r="H186" s="272"/>
      <c r="I186" s="270"/>
      <c r="J186" s="77"/>
      <c r="K186" s="77"/>
      <c r="L186" s="77"/>
      <c r="M186" s="77"/>
      <c r="N186" s="77"/>
      <c r="O186" s="77"/>
      <c r="P186" s="268"/>
      <c r="Q186" s="77"/>
      <c r="R186" s="77"/>
      <c r="S186" s="77"/>
      <c r="T186" s="77"/>
      <c r="U186" s="269"/>
      <c r="V186" s="269"/>
      <c r="W186" s="77"/>
      <c r="X186" s="77"/>
      <c r="Y186" s="77"/>
      <c r="Z186" s="77"/>
      <c r="AA186" s="77"/>
      <c r="AB186" s="77"/>
      <c r="AC186" s="77"/>
      <c r="AD186" s="77"/>
      <c r="AE186" s="77"/>
      <c r="AF186" s="202"/>
      <c r="AG186" s="181"/>
    </row>
    <row r="187" spans="1:33" s="164" customFormat="1" ht="15" customHeight="1" x14ac:dyDescent="0.2">
      <c r="A187" s="176"/>
      <c r="B187" s="200"/>
      <c r="C187" s="275"/>
      <c r="D187" s="440" t="s">
        <v>911</v>
      </c>
      <c r="E187" s="440"/>
      <c r="F187" s="440"/>
      <c r="G187" s="440"/>
      <c r="H187" s="440"/>
      <c r="I187" s="270"/>
      <c r="J187" s="270"/>
      <c r="K187" s="67"/>
      <c r="L187" s="270"/>
      <c r="M187" s="270"/>
      <c r="N187" s="270"/>
      <c r="O187" s="77"/>
      <c r="P187" s="268"/>
      <c r="Q187" s="77"/>
      <c r="R187" s="77"/>
      <c r="S187" s="77"/>
      <c r="T187" s="77"/>
      <c r="U187" s="269"/>
      <c r="V187" s="269"/>
      <c r="W187" s="77"/>
      <c r="X187" s="77"/>
      <c r="Y187" s="77"/>
      <c r="Z187" s="77"/>
      <c r="AA187" s="77"/>
      <c r="AB187" s="77"/>
      <c r="AC187" s="77"/>
      <c r="AD187" s="77"/>
      <c r="AE187" s="47" t="str">
        <f>IF($K166="Yes",IF(K187="","Incomplete","Complete"),"")</f>
        <v/>
      </c>
      <c r="AF187" s="202"/>
      <c r="AG187" s="181"/>
    </row>
    <row r="188" spans="1:33" s="164" customFormat="1" ht="15" customHeight="1" x14ac:dyDescent="0.25">
      <c r="A188" s="176"/>
      <c r="B188" s="200"/>
      <c r="C188" s="275"/>
      <c r="D188" s="440"/>
      <c r="E188" s="440"/>
      <c r="F188" s="440"/>
      <c r="G188" s="440"/>
      <c r="H188" s="440"/>
      <c r="I188" s="270"/>
      <c r="J188" s="77"/>
      <c r="K188" s="77"/>
      <c r="L188" s="77"/>
      <c r="M188" s="77"/>
      <c r="N188" s="77"/>
      <c r="O188" s="77"/>
      <c r="P188" s="268"/>
      <c r="Q188" s="77"/>
      <c r="R188" s="77"/>
      <c r="S188" s="77"/>
      <c r="T188" s="77"/>
      <c r="U188" s="269"/>
      <c r="V188" s="269"/>
      <c r="W188" s="77"/>
      <c r="X188" s="77"/>
      <c r="Y188" s="77"/>
      <c r="Z188" s="77"/>
      <c r="AA188" s="77"/>
      <c r="AB188" s="77"/>
      <c r="AC188" s="77"/>
      <c r="AD188" s="77"/>
      <c r="AE188" s="77"/>
      <c r="AF188" s="202"/>
      <c r="AG188" s="181"/>
    </row>
    <row r="189" spans="1:33" s="164" customFormat="1" ht="2.25" customHeight="1" x14ac:dyDescent="0.2">
      <c r="A189" s="176"/>
      <c r="B189" s="200"/>
      <c r="C189" s="44"/>
      <c r="D189" s="44"/>
      <c r="E189" s="44"/>
      <c r="F189" s="44"/>
      <c r="G189" s="272"/>
      <c r="H189" s="272"/>
      <c r="I189" s="270"/>
      <c r="J189" s="77"/>
      <c r="K189" s="77"/>
      <c r="L189" s="77"/>
      <c r="M189" s="77"/>
      <c r="N189" s="77"/>
      <c r="O189" s="77"/>
      <c r="P189" s="268"/>
      <c r="Q189" s="77"/>
      <c r="R189" s="77"/>
      <c r="S189" s="77"/>
      <c r="T189" s="77"/>
      <c r="U189" s="269"/>
      <c r="V189" s="269"/>
      <c r="W189" s="77"/>
      <c r="X189" s="77"/>
      <c r="Y189" s="77"/>
      <c r="Z189" s="77"/>
      <c r="AA189" s="77"/>
      <c r="AB189" s="77"/>
      <c r="AC189" s="77"/>
      <c r="AD189" s="77"/>
      <c r="AE189" s="77"/>
      <c r="AF189" s="202"/>
      <c r="AG189" s="181"/>
    </row>
    <row r="190" spans="1:33" s="164" customFormat="1" ht="15" customHeight="1" x14ac:dyDescent="0.2">
      <c r="A190" s="176"/>
      <c r="B190" s="200"/>
      <c r="C190" s="275"/>
      <c r="D190" s="440" t="s">
        <v>914</v>
      </c>
      <c r="E190" s="440"/>
      <c r="F190" s="440"/>
      <c r="G190" s="440"/>
      <c r="H190" s="275"/>
      <c r="I190" s="270"/>
      <c r="J190" s="77"/>
      <c r="K190" s="67"/>
      <c r="L190" s="77"/>
      <c r="M190" s="77"/>
      <c r="N190" s="77"/>
      <c r="O190" s="77"/>
      <c r="P190" s="268"/>
      <c r="Q190" s="77"/>
      <c r="R190" s="77"/>
      <c r="S190" s="77"/>
      <c r="T190" s="77"/>
      <c r="U190" s="269"/>
      <c r="V190" s="269"/>
      <c r="W190" s="77"/>
      <c r="X190" s="77"/>
      <c r="Y190" s="77"/>
      <c r="Z190" s="77"/>
      <c r="AA190" s="77"/>
      <c r="AB190" s="77"/>
      <c r="AC190" s="77"/>
      <c r="AD190" s="77"/>
      <c r="AE190" s="47" t="str">
        <f>IF($K166="Yes",IF(K190="","Incomplete","Complete"),"")</f>
        <v/>
      </c>
      <c r="AF190" s="202"/>
      <c r="AG190" s="181"/>
    </row>
    <row r="191" spans="1:33" s="164" customFormat="1" ht="15" customHeight="1" x14ac:dyDescent="0.25">
      <c r="A191" s="176"/>
      <c r="B191" s="200"/>
      <c r="C191" s="275"/>
      <c r="D191" s="440"/>
      <c r="E191" s="440"/>
      <c r="F191" s="440"/>
      <c r="G191" s="440"/>
      <c r="H191" s="275"/>
      <c r="I191" s="270"/>
      <c r="J191" s="77"/>
      <c r="K191" s="77"/>
      <c r="L191" s="77"/>
      <c r="M191" s="77"/>
      <c r="N191" s="77"/>
      <c r="O191" s="77"/>
      <c r="P191" s="268"/>
      <c r="Q191" s="77"/>
      <c r="R191" s="77"/>
      <c r="S191" s="77"/>
      <c r="T191" s="77"/>
      <c r="U191" s="269"/>
      <c r="V191" s="269"/>
      <c r="W191" s="77"/>
      <c r="X191" s="77"/>
      <c r="Y191" s="77"/>
      <c r="Z191" s="77"/>
      <c r="AA191" s="77"/>
      <c r="AB191" s="77"/>
      <c r="AC191" s="77"/>
      <c r="AD191" s="77"/>
      <c r="AE191" s="77"/>
      <c r="AF191" s="202"/>
      <c r="AG191" s="181"/>
    </row>
    <row r="192" spans="1:33" s="164" customFormat="1" ht="19.5" customHeight="1" x14ac:dyDescent="0.25">
      <c r="A192" s="176"/>
      <c r="B192" s="200"/>
      <c r="C192" s="275"/>
      <c r="D192" s="440"/>
      <c r="E192" s="440"/>
      <c r="F192" s="440"/>
      <c r="G192" s="440"/>
      <c r="H192" s="275"/>
      <c r="I192" s="270"/>
      <c r="J192" s="77"/>
      <c r="K192" s="77"/>
      <c r="L192" s="77"/>
      <c r="M192" s="77"/>
      <c r="N192" s="77"/>
      <c r="O192" s="77"/>
      <c r="P192" s="268"/>
      <c r="Q192" s="77"/>
      <c r="R192" s="77"/>
      <c r="S192" s="77"/>
      <c r="T192" s="77"/>
      <c r="U192" s="269"/>
      <c r="V192" s="269"/>
      <c r="W192" s="77"/>
      <c r="X192" s="77"/>
      <c r="Y192" s="77"/>
      <c r="Z192" s="77"/>
      <c r="AA192" s="77"/>
      <c r="AB192" s="77"/>
      <c r="AC192" s="77"/>
      <c r="AD192" s="77"/>
      <c r="AE192" s="77"/>
      <c r="AF192" s="202"/>
      <c r="AG192" s="181"/>
    </row>
    <row r="193" spans="1:45" s="164" customFormat="1" ht="15" customHeight="1" x14ac:dyDescent="0.2">
      <c r="A193" s="176"/>
      <c r="B193" s="200"/>
      <c r="C193" s="44"/>
      <c r="D193" s="44" t="s">
        <v>913</v>
      </c>
      <c r="E193" s="44"/>
      <c r="F193" s="44"/>
      <c r="G193" s="272"/>
      <c r="H193" s="272"/>
      <c r="I193" s="270"/>
      <c r="J193" s="77"/>
      <c r="K193" s="67"/>
      <c r="L193" s="77"/>
      <c r="M193" s="77" t="s">
        <v>912</v>
      </c>
      <c r="N193" s="77"/>
      <c r="O193" s="449"/>
      <c r="P193" s="450"/>
      <c r="Q193" s="450"/>
      <c r="R193" s="450"/>
      <c r="S193" s="450"/>
      <c r="T193" s="450"/>
      <c r="U193" s="450"/>
      <c r="V193" s="450"/>
      <c r="W193" s="451"/>
      <c r="X193" s="77"/>
      <c r="Y193" s="77"/>
      <c r="Z193" s="77"/>
      <c r="AA193" s="77"/>
      <c r="AB193" s="77"/>
      <c r="AC193" s="77"/>
      <c r="AD193" s="77"/>
      <c r="AE193" s="47" t="str">
        <f>IF(K166="Yes",IF(OR(K193="",AND(K193="Yes",O193="")),"Incomplete","Complete"),"")</f>
        <v/>
      </c>
      <c r="AF193" s="202"/>
      <c r="AG193" s="181"/>
    </row>
    <row r="194" spans="1:45" s="164" customFormat="1" ht="15" customHeight="1" x14ac:dyDescent="0.2">
      <c r="A194" s="176"/>
      <c r="B194" s="200"/>
      <c r="C194" s="44"/>
      <c r="D194" s="44"/>
      <c r="E194" s="44"/>
      <c r="F194" s="44"/>
      <c r="G194" s="272"/>
      <c r="H194" s="272"/>
      <c r="I194" s="270"/>
      <c r="J194" s="77"/>
      <c r="K194" s="77"/>
      <c r="L194" s="77"/>
      <c r="M194" s="77"/>
      <c r="N194" s="77"/>
      <c r="O194" s="452"/>
      <c r="P194" s="453"/>
      <c r="Q194" s="453"/>
      <c r="R194" s="453"/>
      <c r="S194" s="453"/>
      <c r="T194" s="453"/>
      <c r="U194" s="453"/>
      <c r="V194" s="453"/>
      <c r="W194" s="454"/>
      <c r="X194" s="77"/>
      <c r="Y194" s="77"/>
      <c r="Z194" s="77"/>
      <c r="AA194" s="77"/>
      <c r="AB194" s="77"/>
      <c r="AC194" s="77"/>
      <c r="AD194" s="77"/>
      <c r="AE194" s="77"/>
      <c r="AF194" s="202"/>
      <c r="AG194" s="181"/>
    </row>
    <row r="195" spans="1:45" s="164" customFormat="1" ht="15" customHeight="1" x14ac:dyDescent="0.2">
      <c r="A195" s="176"/>
      <c r="B195" s="200"/>
      <c r="C195" s="44"/>
      <c r="D195" s="44"/>
      <c r="E195" s="44"/>
      <c r="F195" s="44"/>
      <c r="G195" s="272"/>
      <c r="H195" s="272"/>
      <c r="I195" s="270"/>
      <c r="J195" s="77"/>
      <c r="K195" s="77"/>
      <c r="L195" s="77"/>
      <c r="M195" s="77"/>
      <c r="N195" s="77"/>
      <c r="O195" s="452"/>
      <c r="P195" s="453"/>
      <c r="Q195" s="453"/>
      <c r="R195" s="453"/>
      <c r="S195" s="453"/>
      <c r="T195" s="453"/>
      <c r="U195" s="453"/>
      <c r="V195" s="453"/>
      <c r="W195" s="454"/>
      <c r="X195" s="77"/>
      <c r="Y195" s="77"/>
      <c r="Z195" s="77"/>
      <c r="AA195" s="77"/>
      <c r="AB195" s="77"/>
      <c r="AC195" s="77"/>
      <c r="AD195" s="77"/>
      <c r="AE195" s="77"/>
      <c r="AF195" s="202"/>
      <c r="AG195" s="181"/>
    </row>
    <row r="196" spans="1:45" s="164" customFormat="1" ht="15" customHeight="1" x14ac:dyDescent="0.2">
      <c r="A196" s="176"/>
      <c r="B196" s="200"/>
      <c r="C196" s="44"/>
      <c r="D196" s="44"/>
      <c r="E196" s="44"/>
      <c r="F196" s="44"/>
      <c r="G196" s="272"/>
      <c r="H196" s="272"/>
      <c r="I196" s="270"/>
      <c r="J196" s="77"/>
      <c r="K196" s="77"/>
      <c r="L196" s="77"/>
      <c r="M196" s="77"/>
      <c r="N196" s="77"/>
      <c r="O196" s="455"/>
      <c r="P196" s="456"/>
      <c r="Q196" s="456"/>
      <c r="R196" s="456"/>
      <c r="S196" s="456"/>
      <c r="T196" s="456"/>
      <c r="U196" s="456"/>
      <c r="V196" s="456"/>
      <c r="W196" s="457"/>
      <c r="X196" s="77"/>
      <c r="Y196" s="77"/>
      <c r="Z196" s="77"/>
      <c r="AA196" s="77"/>
      <c r="AB196" s="77"/>
      <c r="AC196" s="77"/>
      <c r="AD196" s="77"/>
      <c r="AE196" s="77"/>
      <c r="AF196" s="202"/>
      <c r="AG196" s="181"/>
    </row>
    <row r="197" spans="1:45" s="164" customFormat="1" ht="15" customHeight="1" x14ac:dyDescent="0.2">
      <c r="A197" s="176"/>
      <c r="B197" s="200"/>
      <c r="C197" s="44"/>
      <c r="D197" s="44"/>
      <c r="E197" s="44"/>
      <c r="F197" s="44"/>
      <c r="G197" s="272"/>
      <c r="H197" s="272"/>
      <c r="I197" s="270"/>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202"/>
      <c r="AG197" s="181"/>
    </row>
    <row r="198" spans="1:45" s="164" customFormat="1" ht="15" customHeight="1" x14ac:dyDescent="0.25">
      <c r="A198" s="176"/>
      <c r="B198" s="200"/>
      <c r="C198" s="113" t="s">
        <v>867</v>
      </c>
      <c r="D198" s="113"/>
      <c r="E198" s="77"/>
      <c r="F198" s="77"/>
      <c r="G198" s="201"/>
      <c r="H198" s="201"/>
      <c r="I198" s="270"/>
      <c r="J198" s="77"/>
      <c r="K198" s="249"/>
      <c r="L198" s="77"/>
      <c r="M198" s="77"/>
      <c r="N198" s="77"/>
      <c r="O198" s="77"/>
      <c r="P198" s="77"/>
      <c r="Q198" s="77"/>
      <c r="R198" s="77"/>
      <c r="S198" s="47"/>
      <c r="T198" s="47"/>
      <c r="U198" s="47"/>
      <c r="V198" s="47"/>
      <c r="W198" s="47"/>
      <c r="X198" s="47"/>
      <c r="Y198" s="47"/>
      <c r="Z198" s="47"/>
      <c r="AA198" s="47"/>
      <c r="AB198" s="47"/>
      <c r="AC198" s="47"/>
      <c r="AD198" s="47"/>
      <c r="AE198" s="47" t="str">
        <f>IF(K198="","Incomplete","Complete")</f>
        <v>Incomplete</v>
      </c>
      <c r="AF198" s="202"/>
      <c r="AG198" s="181"/>
    </row>
    <row r="199" spans="1:45" s="164" customFormat="1" ht="15" customHeight="1" thickBot="1" x14ac:dyDescent="0.3">
      <c r="A199" s="176"/>
      <c r="B199" s="210"/>
      <c r="C199" s="211"/>
      <c r="D199" s="211"/>
      <c r="E199" s="212"/>
      <c r="F199" s="212"/>
      <c r="G199" s="213"/>
      <c r="H199" s="213"/>
      <c r="I199" s="274"/>
      <c r="J199" s="212"/>
      <c r="K199" s="212"/>
      <c r="L199" s="212"/>
      <c r="M199" s="212"/>
      <c r="N199" s="212"/>
      <c r="O199" s="212"/>
      <c r="P199" s="212"/>
      <c r="Q199" s="212"/>
      <c r="R199" s="212"/>
      <c r="S199" s="214"/>
      <c r="T199" s="214"/>
      <c r="U199" s="214"/>
      <c r="V199" s="214"/>
      <c r="W199" s="214"/>
      <c r="X199" s="214"/>
      <c r="Y199" s="214"/>
      <c r="Z199" s="214"/>
      <c r="AA199" s="214"/>
      <c r="AB199" s="214"/>
      <c r="AC199" s="214"/>
      <c r="AD199" s="214"/>
      <c r="AE199" s="214"/>
      <c r="AF199" s="215"/>
      <c r="AG199" s="181"/>
    </row>
    <row r="200" spans="1:45" s="164" customFormat="1" ht="15" customHeight="1" thickBot="1" x14ac:dyDescent="0.25">
      <c r="A200" s="176"/>
      <c r="B200" s="224"/>
      <c r="C200" s="72" t="s">
        <v>871</v>
      </c>
      <c r="D200" s="72"/>
      <c r="E200" s="225"/>
      <c r="F200" s="225"/>
      <c r="G200" s="226"/>
      <c r="H200" s="226"/>
      <c r="I200" s="291"/>
      <c r="J200" s="225"/>
      <c r="K200" s="225"/>
      <c r="L200" s="225"/>
      <c r="M200" s="225"/>
      <c r="N200" s="225"/>
      <c r="O200" s="225"/>
      <c r="P200" s="225"/>
      <c r="Q200" s="225"/>
      <c r="R200" s="225"/>
      <c r="S200" s="227"/>
      <c r="T200" s="227"/>
      <c r="U200" s="227"/>
      <c r="V200" s="227"/>
      <c r="W200" s="227"/>
      <c r="X200" s="227"/>
      <c r="Y200" s="227"/>
      <c r="Z200" s="227"/>
      <c r="AA200" s="227"/>
      <c r="AB200" s="227"/>
      <c r="AC200" s="227"/>
      <c r="AD200" s="227"/>
      <c r="AE200" s="227"/>
      <c r="AF200" s="228"/>
      <c r="AG200" s="181"/>
    </row>
    <row r="201" spans="1:45" s="164" customFormat="1" ht="15" customHeight="1" x14ac:dyDescent="0.25">
      <c r="A201" s="176"/>
      <c r="B201" s="195"/>
      <c r="C201" s="229" t="str">
        <f>IF(AND(K166="Yes",COUNTIF(K174:K193,"Yes")=0),"Please indicate the types of ECDD employed","OK")</f>
        <v>OK</v>
      </c>
      <c r="D201" s="229"/>
      <c r="E201" s="197"/>
      <c r="F201" s="197"/>
      <c r="G201" s="292"/>
      <c r="H201" s="292"/>
      <c r="I201" s="267"/>
      <c r="J201" s="197"/>
      <c r="K201" s="197"/>
      <c r="L201" s="197"/>
      <c r="M201" s="197"/>
      <c r="N201" s="197"/>
      <c r="O201" s="197"/>
      <c r="P201" s="197"/>
      <c r="Q201" s="197"/>
      <c r="R201" s="197"/>
      <c r="S201" s="293"/>
      <c r="T201" s="293"/>
      <c r="U201" s="293"/>
      <c r="V201" s="293"/>
      <c r="W201" s="293"/>
      <c r="X201" s="293"/>
      <c r="Y201" s="293"/>
      <c r="Z201" s="293"/>
      <c r="AA201" s="293"/>
      <c r="AB201" s="293"/>
      <c r="AC201" s="293"/>
      <c r="AD201" s="293"/>
      <c r="AE201" s="293"/>
      <c r="AF201" s="199"/>
      <c r="AG201" s="181"/>
    </row>
    <row r="202" spans="1:45" s="164" customFormat="1" ht="15" customHeight="1" x14ac:dyDescent="0.25">
      <c r="A202" s="176"/>
      <c r="B202" s="200"/>
      <c r="C202" s="230" t="str">
        <f>IF(AND(K166="Yes",U166=0),"Please indicate for how many customers the ECDD procedures were applied","OK")</f>
        <v>OK</v>
      </c>
      <c r="D202" s="230"/>
      <c r="E202" s="77"/>
      <c r="F202" s="77"/>
      <c r="G202" s="201"/>
      <c r="H202" s="201"/>
      <c r="I202" s="270"/>
      <c r="J202" s="77"/>
      <c r="K202" s="77"/>
      <c r="L202" s="77"/>
      <c r="M202" s="77"/>
      <c r="N202" s="77"/>
      <c r="O202" s="77"/>
      <c r="P202" s="77"/>
      <c r="Q202" s="77"/>
      <c r="R202" s="77"/>
      <c r="S202" s="465"/>
      <c r="T202" s="465"/>
      <c r="U202" s="465"/>
      <c r="V202" s="465"/>
      <c r="W202" s="47"/>
      <c r="X202" s="47"/>
      <c r="Y202" s="47"/>
      <c r="Z202" s="47"/>
      <c r="AA202" s="47"/>
      <c r="AB202" s="47"/>
      <c r="AC202" s="47"/>
      <c r="AD202" s="47"/>
      <c r="AE202" s="47"/>
      <c r="AF202" s="202"/>
      <c r="AG202" s="181"/>
    </row>
    <row r="203" spans="1:45" s="164" customFormat="1" ht="15" customHeight="1" thickBot="1" x14ac:dyDescent="0.3">
      <c r="A203" s="176"/>
      <c r="B203" s="210"/>
      <c r="C203" s="294"/>
      <c r="D203" s="294"/>
      <c r="E203" s="212"/>
      <c r="F203" s="212"/>
      <c r="G203" s="213"/>
      <c r="H203" s="213"/>
      <c r="I203" s="274"/>
      <c r="J203" s="212"/>
      <c r="K203" s="212"/>
      <c r="L203" s="212"/>
      <c r="M203" s="212"/>
      <c r="N203" s="212"/>
      <c r="O203" s="212"/>
      <c r="P203" s="212"/>
      <c r="Q203" s="212"/>
      <c r="R203" s="212"/>
      <c r="S203" s="294"/>
      <c r="T203" s="214"/>
      <c r="U203" s="214"/>
      <c r="V203" s="214"/>
      <c r="W203" s="214"/>
      <c r="X203" s="214"/>
      <c r="Y203" s="214"/>
      <c r="Z203" s="214"/>
      <c r="AA203" s="214"/>
      <c r="AB203" s="214"/>
      <c r="AC203" s="214"/>
      <c r="AD203" s="214"/>
      <c r="AE203" s="214"/>
      <c r="AF203" s="215"/>
      <c r="AG203" s="181"/>
    </row>
    <row r="204" spans="1:45" s="164" customFormat="1" ht="15" customHeight="1" thickBot="1" x14ac:dyDescent="0.3">
      <c r="A204" s="176"/>
      <c r="B204" s="177"/>
      <c r="C204" s="177"/>
      <c r="D204" s="177"/>
      <c r="E204" s="177"/>
      <c r="F204" s="177"/>
      <c r="G204" s="177"/>
      <c r="H204" s="177"/>
      <c r="I204" s="179"/>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9"/>
      <c r="AF204" s="179"/>
      <c r="AG204" s="181"/>
    </row>
    <row r="205" spans="1:45" ht="13.9" customHeight="1" thickBot="1" x14ac:dyDescent="0.25">
      <c r="A205" s="26"/>
      <c r="B205" s="32"/>
      <c r="C205" s="337" t="s">
        <v>1050</v>
      </c>
      <c r="D205" s="337"/>
      <c r="E205" s="34"/>
      <c r="F205" s="34"/>
      <c r="G205" s="34"/>
      <c r="H205" s="34"/>
      <c r="I205" s="34"/>
      <c r="J205" s="34"/>
      <c r="K205" s="34"/>
      <c r="L205" s="34"/>
      <c r="M205" s="281"/>
      <c r="N205" s="281"/>
      <c r="O205" s="281"/>
      <c r="P205" s="281"/>
      <c r="Q205" s="281"/>
      <c r="R205" s="281"/>
      <c r="S205" s="281"/>
      <c r="T205" s="34"/>
      <c r="U205" s="34"/>
      <c r="V205" s="34"/>
      <c r="W205" s="34"/>
      <c r="X205" s="34"/>
      <c r="Y205" s="34"/>
      <c r="Z205" s="34"/>
      <c r="AA205" s="34"/>
      <c r="AB205" s="34"/>
      <c r="AC205" s="34"/>
      <c r="AD205" s="34"/>
      <c r="AE205" s="34"/>
      <c r="AF205" s="36"/>
      <c r="AG205" s="28"/>
      <c r="AH205" s="8"/>
      <c r="AI205" s="37" t="s">
        <v>973</v>
      </c>
      <c r="AJ205" s="30" t="s">
        <v>974</v>
      </c>
      <c r="AK205" s="8"/>
      <c r="AL205" s="8"/>
      <c r="AM205" s="8"/>
      <c r="AN205" s="8"/>
      <c r="AO205" s="8"/>
      <c r="AS205" s="8"/>
    </row>
    <row r="206" spans="1:45" ht="13.9" customHeight="1" x14ac:dyDescent="0.2">
      <c r="A206" s="26"/>
      <c r="B206" s="42"/>
      <c r="C206" s="44"/>
      <c r="D206" s="44"/>
      <c r="E206" s="44"/>
      <c r="F206" s="44"/>
      <c r="G206" s="290"/>
      <c r="H206" s="44"/>
      <c r="I206" s="321"/>
      <c r="J206" s="290"/>
      <c r="K206" s="290"/>
      <c r="L206" s="290"/>
      <c r="M206" s="290"/>
      <c r="N206" s="290"/>
      <c r="O206" s="290"/>
      <c r="P206" s="44"/>
      <c r="Q206" s="289"/>
      <c r="R206" s="289"/>
      <c r="S206" s="289"/>
      <c r="T206" s="44"/>
      <c r="U206" s="44"/>
      <c r="V206" s="44"/>
      <c r="W206" s="44"/>
      <c r="X206" s="44"/>
      <c r="Y206" s="44"/>
      <c r="Z206" s="44"/>
      <c r="AA206" s="44"/>
      <c r="AB206" s="339"/>
      <c r="AC206" s="44"/>
      <c r="AD206" s="44"/>
      <c r="AE206" s="44"/>
      <c r="AF206" s="48"/>
      <c r="AG206" s="28"/>
      <c r="AH206" s="8"/>
      <c r="AI206" s="8"/>
      <c r="AJ206" s="8"/>
      <c r="AK206" s="8"/>
      <c r="AL206" s="8"/>
      <c r="AM206" s="8"/>
      <c r="AN206" s="8"/>
      <c r="AO206" s="8"/>
      <c r="AS206" s="8"/>
    </row>
    <row r="207" spans="1:45" x14ac:dyDescent="0.2">
      <c r="A207" s="26"/>
      <c r="B207" s="42"/>
      <c r="C207" s="440" t="s">
        <v>879</v>
      </c>
      <c r="D207" s="440"/>
      <c r="E207" s="440"/>
      <c r="F207" s="440"/>
      <c r="G207" s="440"/>
      <c r="H207" s="440"/>
      <c r="I207" s="440"/>
      <c r="J207" s="44"/>
      <c r="K207" s="483"/>
      <c r="L207" s="484"/>
      <c r="M207" s="484"/>
      <c r="N207" s="484"/>
      <c r="O207" s="484"/>
      <c r="P207" s="484"/>
      <c r="Q207" s="484"/>
      <c r="R207" s="484"/>
      <c r="S207" s="484"/>
      <c r="T207" s="484"/>
      <c r="U207" s="484"/>
      <c r="V207" s="484"/>
      <c r="W207" s="484"/>
      <c r="X207" s="484"/>
      <c r="Y207" s="484"/>
      <c r="Z207" s="484"/>
      <c r="AA207" s="484"/>
      <c r="AB207" s="484"/>
      <c r="AC207" s="484"/>
      <c r="AD207" s="484"/>
      <c r="AE207" s="485"/>
      <c r="AF207" s="48"/>
      <c r="AG207" s="28"/>
      <c r="AH207" s="8"/>
      <c r="AI207" s="8"/>
      <c r="AJ207" s="8"/>
      <c r="AK207" s="8"/>
      <c r="AL207" s="8"/>
      <c r="AM207" s="8"/>
      <c r="AN207" s="8"/>
      <c r="AO207" s="8"/>
      <c r="AS207" s="8"/>
    </row>
    <row r="208" spans="1:45" x14ac:dyDescent="0.2">
      <c r="A208" s="26"/>
      <c r="B208" s="42"/>
      <c r="C208" s="440"/>
      <c r="D208" s="440"/>
      <c r="E208" s="440"/>
      <c r="F208" s="440"/>
      <c r="G208" s="440"/>
      <c r="H208" s="440"/>
      <c r="I208" s="440"/>
      <c r="J208" s="44"/>
      <c r="K208" s="486"/>
      <c r="L208" s="487"/>
      <c r="M208" s="487"/>
      <c r="N208" s="487"/>
      <c r="O208" s="487"/>
      <c r="P208" s="487"/>
      <c r="Q208" s="487"/>
      <c r="R208" s="487"/>
      <c r="S208" s="487"/>
      <c r="T208" s="487"/>
      <c r="U208" s="487"/>
      <c r="V208" s="487"/>
      <c r="W208" s="487"/>
      <c r="X208" s="487"/>
      <c r="Y208" s="487"/>
      <c r="Z208" s="487"/>
      <c r="AA208" s="487"/>
      <c r="AB208" s="487"/>
      <c r="AC208" s="487"/>
      <c r="AD208" s="487"/>
      <c r="AE208" s="488"/>
      <c r="AF208" s="48"/>
      <c r="AG208" s="28"/>
      <c r="AH208" s="8"/>
      <c r="AI208" s="8"/>
      <c r="AJ208" s="8"/>
      <c r="AK208" s="8"/>
      <c r="AL208" s="8"/>
      <c r="AM208" s="8"/>
      <c r="AN208" s="8"/>
      <c r="AO208" s="8"/>
      <c r="AS208" s="8"/>
    </row>
    <row r="209" spans="1:45" x14ac:dyDescent="0.2">
      <c r="A209" s="26"/>
      <c r="B209" s="42"/>
      <c r="C209" s="440"/>
      <c r="D209" s="440"/>
      <c r="E209" s="440"/>
      <c r="F209" s="440"/>
      <c r="G209" s="440"/>
      <c r="H209" s="440"/>
      <c r="I209" s="440"/>
      <c r="J209" s="44"/>
      <c r="K209" s="486"/>
      <c r="L209" s="487"/>
      <c r="M209" s="487"/>
      <c r="N209" s="487"/>
      <c r="O209" s="487"/>
      <c r="P209" s="487"/>
      <c r="Q209" s="487"/>
      <c r="R209" s="487"/>
      <c r="S209" s="487"/>
      <c r="T209" s="487"/>
      <c r="U209" s="487"/>
      <c r="V209" s="487"/>
      <c r="W209" s="487"/>
      <c r="X209" s="487"/>
      <c r="Y209" s="487"/>
      <c r="Z209" s="487"/>
      <c r="AA209" s="487"/>
      <c r="AB209" s="487"/>
      <c r="AC209" s="487"/>
      <c r="AD209" s="487"/>
      <c r="AE209" s="488"/>
      <c r="AF209" s="48"/>
      <c r="AG209" s="28"/>
      <c r="AH209" s="8"/>
      <c r="AI209" s="8"/>
      <c r="AJ209" s="8"/>
      <c r="AK209" s="8"/>
      <c r="AL209" s="8"/>
      <c r="AM209" s="8"/>
      <c r="AN209" s="8"/>
      <c r="AO209" s="8"/>
      <c r="AS209" s="8"/>
    </row>
    <row r="210" spans="1:45" x14ac:dyDescent="0.2">
      <c r="A210" s="26"/>
      <c r="B210" s="42"/>
      <c r="C210" s="440"/>
      <c r="D210" s="440"/>
      <c r="E210" s="440"/>
      <c r="F210" s="440"/>
      <c r="G210" s="440"/>
      <c r="H210" s="440"/>
      <c r="I210" s="440"/>
      <c r="J210" s="44"/>
      <c r="K210" s="486"/>
      <c r="L210" s="487"/>
      <c r="M210" s="487"/>
      <c r="N210" s="487"/>
      <c r="O210" s="487"/>
      <c r="P210" s="487"/>
      <c r="Q210" s="487"/>
      <c r="R210" s="487"/>
      <c r="S210" s="487"/>
      <c r="T210" s="487"/>
      <c r="U210" s="487"/>
      <c r="V210" s="487"/>
      <c r="W210" s="487"/>
      <c r="X210" s="487"/>
      <c r="Y210" s="487"/>
      <c r="Z210" s="487"/>
      <c r="AA210" s="487"/>
      <c r="AB210" s="487"/>
      <c r="AC210" s="487"/>
      <c r="AD210" s="487"/>
      <c r="AE210" s="488"/>
      <c r="AF210" s="48"/>
      <c r="AG210" s="28"/>
      <c r="AH210" s="8"/>
      <c r="AI210" s="8"/>
      <c r="AJ210" s="8"/>
      <c r="AK210" s="8"/>
      <c r="AL210" s="8"/>
      <c r="AM210" s="8"/>
      <c r="AN210" s="8"/>
      <c r="AO210" s="8"/>
      <c r="AS210" s="8"/>
    </row>
    <row r="211" spans="1:45" x14ac:dyDescent="0.2">
      <c r="A211" s="26"/>
      <c r="B211" s="42"/>
      <c r="C211" s="44"/>
      <c r="D211" s="44"/>
      <c r="E211" s="44"/>
      <c r="F211" s="44"/>
      <c r="G211" s="44"/>
      <c r="H211" s="44"/>
      <c r="I211" s="44"/>
      <c r="J211" s="44"/>
      <c r="K211" s="486"/>
      <c r="L211" s="487"/>
      <c r="M211" s="487"/>
      <c r="N211" s="487"/>
      <c r="O211" s="487"/>
      <c r="P211" s="487"/>
      <c r="Q211" s="487"/>
      <c r="R211" s="487"/>
      <c r="S211" s="487"/>
      <c r="T211" s="487"/>
      <c r="U211" s="487"/>
      <c r="V211" s="487"/>
      <c r="W211" s="487"/>
      <c r="X211" s="487"/>
      <c r="Y211" s="487"/>
      <c r="Z211" s="487"/>
      <c r="AA211" s="487"/>
      <c r="AB211" s="487"/>
      <c r="AC211" s="487"/>
      <c r="AD211" s="487"/>
      <c r="AE211" s="488"/>
      <c r="AF211" s="48"/>
      <c r="AG211" s="28"/>
      <c r="AH211" s="8"/>
      <c r="AI211" s="8"/>
      <c r="AJ211" s="8"/>
      <c r="AK211" s="8"/>
      <c r="AL211" s="8"/>
      <c r="AM211" s="8"/>
      <c r="AN211" s="8"/>
      <c r="AO211" s="8"/>
      <c r="AS211" s="8"/>
    </row>
    <row r="212" spans="1:45" x14ac:dyDescent="0.2">
      <c r="A212" s="26"/>
      <c r="B212" s="42"/>
      <c r="C212" s="44"/>
      <c r="D212" s="44"/>
      <c r="E212" s="44"/>
      <c r="F212" s="44"/>
      <c r="G212" s="44"/>
      <c r="H212" s="44"/>
      <c r="I212" s="44"/>
      <c r="J212" s="44"/>
      <c r="K212" s="486"/>
      <c r="L212" s="487"/>
      <c r="M212" s="487"/>
      <c r="N212" s="487"/>
      <c r="O212" s="487"/>
      <c r="P212" s="487"/>
      <c r="Q212" s="487"/>
      <c r="R212" s="487"/>
      <c r="S212" s="487"/>
      <c r="T212" s="487"/>
      <c r="U212" s="487"/>
      <c r="V212" s="487"/>
      <c r="W212" s="487"/>
      <c r="X212" s="487"/>
      <c r="Y212" s="487"/>
      <c r="Z212" s="487"/>
      <c r="AA212" s="487"/>
      <c r="AB212" s="487"/>
      <c r="AC212" s="487"/>
      <c r="AD212" s="487"/>
      <c r="AE212" s="488"/>
      <c r="AF212" s="48"/>
      <c r="AG212" s="28"/>
      <c r="AH212" s="8"/>
      <c r="AI212" s="8"/>
      <c r="AJ212" s="8"/>
      <c r="AK212" s="8"/>
      <c r="AL212" s="8"/>
      <c r="AM212" s="8"/>
      <c r="AN212" s="8"/>
      <c r="AO212" s="8"/>
      <c r="AS212" s="8"/>
    </row>
    <row r="213" spans="1:45" x14ac:dyDescent="0.2">
      <c r="A213" s="26"/>
      <c r="B213" s="42"/>
      <c r="C213" s="44"/>
      <c r="D213" s="44"/>
      <c r="E213" s="44"/>
      <c r="F213" s="44"/>
      <c r="G213" s="44"/>
      <c r="H213" s="44"/>
      <c r="I213" s="44"/>
      <c r="J213" s="44"/>
      <c r="K213" s="486"/>
      <c r="L213" s="487"/>
      <c r="M213" s="487"/>
      <c r="N213" s="487"/>
      <c r="O213" s="487"/>
      <c r="P213" s="487"/>
      <c r="Q213" s="487"/>
      <c r="R213" s="487"/>
      <c r="S213" s="487"/>
      <c r="T213" s="487"/>
      <c r="U213" s="487"/>
      <c r="V213" s="487"/>
      <c r="W213" s="487"/>
      <c r="X213" s="487"/>
      <c r="Y213" s="487"/>
      <c r="Z213" s="487"/>
      <c r="AA213" s="487"/>
      <c r="AB213" s="487"/>
      <c r="AC213" s="487"/>
      <c r="AD213" s="487"/>
      <c r="AE213" s="488"/>
      <c r="AF213" s="48"/>
      <c r="AG213" s="28"/>
      <c r="AH213" s="8"/>
      <c r="AI213" s="8"/>
      <c r="AJ213" s="8"/>
      <c r="AK213" s="8"/>
      <c r="AL213" s="8"/>
      <c r="AM213" s="8"/>
      <c r="AN213" s="8"/>
      <c r="AO213" s="8"/>
      <c r="AS213" s="8"/>
    </row>
    <row r="214" spans="1:45" x14ac:dyDescent="0.2">
      <c r="A214" s="26"/>
      <c r="B214" s="42"/>
      <c r="C214" s="44"/>
      <c r="D214" s="44"/>
      <c r="E214" s="44"/>
      <c r="F214" s="44"/>
      <c r="G214" s="44"/>
      <c r="H214" s="44"/>
      <c r="I214" s="44"/>
      <c r="J214" s="44"/>
      <c r="K214" s="486"/>
      <c r="L214" s="487"/>
      <c r="M214" s="487"/>
      <c r="N214" s="487"/>
      <c r="O214" s="487"/>
      <c r="P214" s="487"/>
      <c r="Q214" s="487"/>
      <c r="R214" s="487"/>
      <c r="S214" s="487"/>
      <c r="T214" s="487"/>
      <c r="U214" s="487"/>
      <c r="V214" s="487"/>
      <c r="W214" s="487"/>
      <c r="X214" s="487"/>
      <c r="Y214" s="487"/>
      <c r="Z214" s="487"/>
      <c r="AA214" s="487"/>
      <c r="AB214" s="487"/>
      <c r="AC214" s="487"/>
      <c r="AD214" s="487"/>
      <c r="AE214" s="488"/>
      <c r="AF214" s="48"/>
      <c r="AG214" s="28"/>
      <c r="AH214" s="8"/>
      <c r="AI214" s="8"/>
      <c r="AJ214" s="8"/>
      <c r="AK214" s="8"/>
      <c r="AL214" s="8"/>
      <c r="AM214" s="8"/>
      <c r="AN214" s="8"/>
      <c r="AO214" s="8"/>
      <c r="AS214" s="8"/>
    </row>
    <row r="215" spans="1:45" x14ac:dyDescent="0.2">
      <c r="A215" s="26"/>
      <c r="B215" s="42"/>
      <c r="C215" s="44"/>
      <c r="D215" s="44"/>
      <c r="E215" s="44"/>
      <c r="F215" s="44"/>
      <c r="G215" s="44"/>
      <c r="H215" s="44"/>
      <c r="I215" s="44"/>
      <c r="J215" s="44"/>
      <c r="K215" s="489"/>
      <c r="L215" s="490"/>
      <c r="M215" s="490"/>
      <c r="N215" s="490"/>
      <c r="O215" s="490"/>
      <c r="P215" s="490"/>
      <c r="Q215" s="490"/>
      <c r="R215" s="490"/>
      <c r="S215" s="490"/>
      <c r="T215" s="490"/>
      <c r="U215" s="490"/>
      <c r="V215" s="490"/>
      <c r="W215" s="490"/>
      <c r="X215" s="490"/>
      <c r="Y215" s="490"/>
      <c r="Z215" s="490"/>
      <c r="AA215" s="490"/>
      <c r="AB215" s="490"/>
      <c r="AC215" s="490"/>
      <c r="AD215" s="490"/>
      <c r="AE215" s="491"/>
      <c r="AF215" s="48"/>
      <c r="AG215" s="28"/>
      <c r="AH215" s="8"/>
      <c r="AI215" s="8"/>
      <c r="AJ215" s="8"/>
      <c r="AK215" s="8"/>
      <c r="AL215" s="8"/>
      <c r="AM215" s="8"/>
      <c r="AN215" s="8"/>
      <c r="AO215" s="8"/>
      <c r="AS215" s="8"/>
    </row>
    <row r="216" spans="1:45" ht="13.9" customHeight="1" thickBot="1" x14ac:dyDescent="0.25">
      <c r="A216" s="26"/>
      <c r="B216" s="347"/>
      <c r="C216" s="50"/>
      <c r="D216" s="50"/>
      <c r="E216" s="50"/>
      <c r="F216" s="50"/>
      <c r="G216" s="50"/>
      <c r="H216" s="50"/>
      <c r="I216" s="50"/>
      <c r="J216" s="50"/>
      <c r="K216" s="50"/>
      <c r="L216" s="50"/>
      <c r="M216" s="341"/>
      <c r="N216" s="341"/>
      <c r="O216" s="341"/>
      <c r="P216" s="341"/>
      <c r="Q216" s="341"/>
      <c r="R216" s="341"/>
      <c r="S216" s="341"/>
      <c r="T216" s="341"/>
      <c r="U216" s="341"/>
      <c r="V216" s="341"/>
      <c r="W216" s="341"/>
      <c r="X216" s="341"/>
      <c r="Y216" s="341"/>
      <c r="Z216" s="341"/>
      <c r="AA216" s="341"/>
      <c r="AB216" s="341"/>
      <c r="AC216" s="50"/>
      <c r="AD216" s="50"/>
      <c r="AE216" s="50"/>
      <c r="AF216" s="52"/>
      <c r="AG216" s="28"/>
      <c r="AH216" s="8"/>
      <c r="AI216" s="311"/>
      <c r="AJ216" s="8"/>
      <c r="AK216" s="8"/>
      <c r="AL216" s="8"/>
      <c r="AM216" s="7"/>
      <c r="AN216" s="8"/>
      <c r="AO216" s="8"/>
      <c r="AS216" s="8"/>
    </row>
    <row r="217" spans="1:45" ht="15" customHeight="1" thickBot="1" x14ac:dyDescent="0.25">
      <c r="A217" s="26"/>
      <c r="B217" s="22"/>
      <c r="C217" s="22"/>
      <c r="D217" s="22"/>
      <c r="E217" s="22"/>
      <c r="F217" s="22"/>
      <c r="G217" s="22"/>
      <c r="H217" s="22"/>
      <c r="I217" s="22"/>
      <c r="J217" s="22"/>
      <c r="K217" s="22"/>
      <c r="L217" s="22"/>
      <c r="M217" s="22"/>
      <c r="N217" s="260"/>
      <c r="O217" s="7"/>
      <c r="P217" s="7"/>
      <c r="Q217" s="7"/>
      <c r="R217" s="7"/>
      <c r="S217" s="7"/>
      <c r="T217" s="7"/>
      <c r="U217" s="7"/>
      <c r="V217" s="8"/>
      <c r="W217" s="8"/>
      <c r="Y217" s="8"/>
      <c r="Z217" s="8"/>
      <c r="AA217" s="8"/>
      <c r="AB217" s="8"/>
      <c r="AC217" s="8"/>
      <c r="AD217" s="311"/>
      <c r="AE217" s="8"/>
      <c r="AF217" s="7"/>
      <c r="AG217" s="348"/>
      <c r="AH217" s="8"/>
      <c r="AI217" s="8"/>
      <c r="AJ217" s="8"/>
      <c r="AK217" s="8"/>
      <c r="AL217" s="8"/>
      <c r="AM217" s="8"/>
      <c r="AN217" s="8"/>
      <c r="AO217" s="8"/>
      <c r="AS217" s="8"/>
    </row>
    <row r="218" spans="1:45" ht="15" customHeight="1" thickBot="1" x14ac:dyDescent="0.25">
      <c r="A218" s="26"/>
      <c r="B218" s="32"/>
      <c r="C218" s="33" t="s">
        <v>864</v>
      </c>
      <c r="D218" s="33"/>
      <c r="E218" s="34"/>
      <c r="F218" s="34"/>
      <c r="G218" s="34"/>
      <c r="H218" s="34"/>
      <c r="I218" s="297"/>
      <c r="J218" s="34"/>
      <c r="K218" s="34"/>
      <c r="L218" s="34"/>
      <c r="M218" s="34"/>
      <c r="N218" s="34"/>
      <c r="O218" s="297"/>
      <c r="P218" s="297"/>
      <c r="Q218" s="297"/>
      <c r="R218" s="297"/>
      <c r="S218" s="297"/>
      <c r="T218" s="297"/>
      <c r="U218" s="297"/>
      <c r="V218" s="297"/>
      <c r="W218" s="297"/>
      <c r="X218" s="297"/>
      <c r="Y218" s="297"/>
      <c r="Z218" s="297"/>
      <c r="AA218" s="297"/>
      <c r="AB218" s="297"/>
      <c r="AC218" s="297"/>
      <c r="AD218" s="297"/>
      <c r="AE218" s="297"/>
      <c r="AF218" s="349"/>
      <c r="AG218" s="348"/>
      <c r="AH218" s="8"/>
      <c r="AI218" s="37" t="s">
        <v>973</v>
      </c>
      <c r="AJ218" s="30" t="s">
        <v>974</v>
      </c>
      <c r="AK218" s="8"/>
      <c r="AL218" s="8"/>
      <c r="AM218" s="8"/>
      <c r="AN218" s="8"/>
      <c r="AO218" s="8"/>
      <c r="AS218" s="8"/>
    </row>
    <row r="219" spans="1:45" ht="15" customHeight="1" x14ac:dyDescent="0.2">
      <c r="A219" s="26"/>
      <c r="B219" s="42"/>
      <c r="C219" s="39"/>
      <c r="D219" s="39"/>
      <c r="E219" s="39"/>
      <c r="F219" s="39"/>
      <c r="G219" s="39"/>
      <c r="H219" s="39"/>
      <c r="I219" s="298"/>
      <c r="J219" s="39"/>
      <c r="K219" s="39"/>
      <c r="L219" s="39"/>
      <c r="M219" s="39"/>
      <c r="N219" s="44"/>
      <c r="O219" s="289"/>
      <c r="P219" s="289"/>
      <c r="Q219" s="289"/>
      <c r="R219" s="289"/>
      <c r="S219" s="289"/>
      <c r="T219" s="289"/>
      <c r="U219" s="289"/>
      <c r="V219" s="289"/>
      <c r="W219" s="289"/>
      <c r="X219" s="289"/>
      <c r="Y219" s="289"/>
      <c r="Z219" s="289"/>
      <c r="AA219" s="289"/>
      <c r="AB219" s="289"/>
      <c r="AC219" s="289"/>
      <c r="AD219" s="289"/>
      <c r="AE219" s="289"/>
      <c r="AF219" s="350"/>
      <c r="AG219" s="348"/>
      <c r="AH219" s="8"/>
      <c r="AI219" s="8"/>
      <c r="AJ219" s="8"/>
      <c r="AK219" s="8"/>
      <c r="AL219" s="8"/>
      <c r="AM219" s="8"/>
      <c r="AN219" s="8"/>
      <c r="AO219" s="8"/>
      <c r="AS219" s="8"/>
    </row>
    <row r="220" spans="1:45" ht="15" customHeight="1" x14ac:dyDescent="0.2">
      <c r="A220" s="26"/>
      <c r="B220" s="42"/>
      <c r="C220" s="481" t="str">
        <f ca="1">"Please indicate here whether this form, '"&amp;$A$1&amp;"', is complete."</f>
        <v>Please indicate here whether this form, 'Form CLS', is complete.</v>
      </c>
      <c r="D220" s="481"/>
      <c r="E220" s="481"/>
      <c r="F220" s="481"/>
      <c r="G220" s="481"/>
      <c r="H220" s="481"/>
      <c r="I220" s="66"/>
      <c r="J220" s="66"/>
      <c r="K220" s="67"/>
      <c r="L220" s="44"/>
      <c r="M220" s="79" t="str">
        <f>IF(AND(K220="Complete",COUNTIF($AE$11:$AE$204,"Incomplete")&gt;0),"Errors identified. Please review and correct the items marked.",IF(COUNTIF($AE$11:$AE$204,"Possible error")&gt;0,"Possible error",""))</f>
        <v/>
      </c>
      <c r="N220" s="44"/>
      <c r="O220" s="289"/>
      <c r="P220" s="289"/>
      <c r="Q220" s="289"/>
      <c r="R220" s="289"/>
      <c r="S220" s="289"/>
      <c r="T220" s="289"/>
      <c r="U220" s="289"/>
      <c r="V220" s="289"/>
      <c r="W220" s="289"/>
      <c r="X220" s="289"/>
      <c r="Y220" s="289"/>
      <c r="Z220" s="289"/>
      <c r="AA220" s="289"/>
      <c r="AB220" s="289"/>
      <c r="AC220" s="289"/>
      <c r="AD220" s="289"/>
      <c r="AE220" s="47" t="str">
        <f>AE5</f>
        <v>Incomplete</v>
      </c>
      <c r="AF220" s="350"/>
      <c r="AG220" s="348"/>
      <c r="AH220" s="8"/>
      <c r="AI220" s="8"/>
      <c r="AJ220" s="8"/>
      <c r="AK220" s="8"/>
      <c r="AL220" s="8"/>
      <c r="AM220" s="8"/>
      <c r="AN220" s="8"/>
      <c r="AO220" s="8"/>
      <c r="AS220" s="8"/>
    </row>
    <row r="221" spans="1:45" ht="15" customHeight="1" x14ac:dyDescent="0.2">
      <c r="A221" s="26"/>
      <c r="B221" s="42"/>
      <c r="C221" s="287"/>
      <c r="D221" s="287"/>
      <c r="E221" s="287"/>
      <c r="F221" s="287"/>
      <c r="G221" s="287"/>
      <c r="H221" s="287"/>
      <c r="I221" s="66"/>
      <c r="J221" s="66"/>
      <c r="K221" s="66"/>
      <c r="L221" s="44"/>
      <c r="M221" s="351" t="s">
        <v>974</v>
      </c>
      <c r="N221" s="44"/>
      <c r="O221" s="289"/>
      <c r="P221" s="289"/>
      <c r="Q221" s="289"/>
      <c r="R221" s="289"/>
      <c r="S221" s="289"/>
      <c r="T221" s="289"/>
      <c r="U221" s="289"/>
      <c r="V221" s="289"/>
      <c r="W221" s="289"/>
      <c r="X221" s="289"/>
      <c r="Y221" s="289"/>
      <c r="Z221" s="289"/>
      <c r="AA221" s="289"/>
      <c r="AB221" s="289"/>
      <c r="AC221" s="289"/>
      <c r="AD221" s="289"/>
      <c r="AE221" s="47"/>
      <c r="AF221" s="350"/>
      <c r="AG221" s="348"/>
      <c r="AH221" s="8"/>
      <c r="AI221" s="8"/>
      <c r="AJ221" s="8"/>
      <c r="AK221" s="8"/>
      <c r="AL221" s="8"/>
      <c r="AM221" s="8"/>
      <c r="AN221" s="8"/>
      <c r="AO221" s="8"/>
      <c r="AS221" s="8"/>
    </row>
    <row r="222" spans="1:45" ht="15" customHeight="1" thickBot="1" x14ac:dyDescent="0.25">
      <c r="A222" s="26"/>
      <c r="B222" s="49"/>
      <c r="C222" s="50"/>
      <c r="D222" s="50"/>
      <c r="E222" s="50"/>
      <c r="F222" s="50"/>
      <c r="G222" s="50"/>
      <c r="H222" s="50"/>
      <c r="I222" s="50"/>
      <c r="J222" s="50"/>
      <c r="K222" s="50"/>
      <c r="L222" s="50"/>
      <c r="M222" s="50"/>
      <c r="N222" s="50"/>
      <c r="O222" s="300"/>
      <c r="P222" s="300"/>
      <c r="Q222" s="300"/>
      <c r="R222" s="300"/>
      <c r="S222" s="300"/>
      <c r="T222" s="300"/>
      <c r="U222" s="300"/>
      <c r="V222" s="300"/>
      <c r="W222" s="300"/>
      <c r="X222" s="300"/>
      <c r="Y222" s="300"/>
      <c r="Z222" s="300"/>
      <c r="AA222" s="300"/>
      <c r="AB222" s="300"/>
      <c r="AC222" s="300"/>
      <c r="AD222" s="300"/>
      <c r="AE222" s="300"/>
      <c r="AF222" s="352"/>
      <c r="AG222" s="348"/>
      <c r="AH222" s="8"/>
      <c r="AI222" s="8"/>
      <c r="AJ222" s="8"/>
      <c r="AK222" s="8"/>
      <c r="AL222" s="8"/>
      <c r="AM222" s="8"/>
      <c r="AN222" s="8"/>
      <c r="AO222" s="8"/>
      <c r="AS222" s="8"/>
    </row>
    <row r="223" spans="1:45" ht="13.9" customHeight="1" thickBot="1" x14ac:dyDescent="0.25">
      <c r="A223" s="83"/>
      <c r="B223" s="84"/>
      <c r="C223" s="84"/>
      <c r="D223" s="84"/>
      <c r="E223" s="84"/>
      <c r="F223" s="84"/>
      <c r="G223" s="84"/>
      <c r="H223" s="84"/>
      <c r="I223" s="84"/>
      <c r="J223" s="84"/>
      <c r="K223" s="84"/>
      <c r="L223" s="353"/>
      <c r="M223" s="354"/>
      <c r="N223" s="354"/>
      <c r="O223" s="354"/>
      <c r="P223" s="354"/>
      <c r="Q223" s="354"/>
      <c r="R223" s="354"/>
      <c r="S223" s="354"/>
      <c r="T223" s="354"/>
      <c r="U223" s="354"/>
      <c r="V223" s="354"/>
      <c r="W223" s="354"/>
      <c r="X223" s="354"/>
      <c r="Y223" s="354"/>
      <c r="Z223" s="354"/>
      <c r="AA223" s="354"/>
      <c r="AB223" s="354"/>
      <c r="AC223" s="354"/>
      <c r="AD223" s="354"/>
      <c r="AE223" s="354"/>
      <c r="AF223" s="84"/>
      <c r="AG223" s="86"/>
      <c r="AH223" s="8"/>
      <c r="AI223" s="311"/>
      <c r="AJ223" s="8"/>
      <c r="AK223" s="8"/>
      <c r="AL223" s="8"/>
      <c r="AM223" s="8"/>
      <c r="AN223" s="8"/>
      <c r="AO223" s="8"/>
      <c r="AS223" s="8"/>
    </row>
  </sheetData>
  <sheetProtection password="D21B" sheet="1" objects="1" scenarios="1"/>
  <protectedRanges>
    <protectedRange sqref="U50 U52 U54" name="CoInfo_1_2_1"/>
    <protectedRange sqref="U38 W18 W22 W24" name="CoInfo_1_2_2"/>
    <protectedRange sqref="K41 K60 K77 K27" name="CoInfo_2_1"/>
    <protectedRange sqref="K220" name="CoInfo_1"/>
    <protectedRange sqref="K153 K198 K98" name="CoInfo_2"/>
    <protectedRange sqref="K185 K147 K149 K174 K183 K187 K193 K190 K166 K176 K178 K180 U108 U110 U113 K145 K143" name="CoInfo_1_1_1"/>
    <protectedRange sqref="K131" name="CoInfo_2_1_1"/>
  </protectedRanges>
  <mergeCells count="51">
    <mergeCell ref="K13:W13"/>
    <mergeCell ref="M14:U14"/>
    <mergeCell ref="W4:AC5"/>
    <mergeCell ref="O127:W129"/>
    <mergeCell ref="C18:G19"/>
    <mergeCell ref="C22:G23"/>
    <mergeCell ref="C24:G25"/>
    <mergeCell ref="K33:U33"/>
    <mergeCell ref="W38:AC39"/>
    <mergeCell ref="K85:K86"/>
    <mergeCell ref="C50:G51"/>
    <mergeCell ref="C38:G39"/>
    <mergeCell ref="C20:I21"/>
    <mergeCell ref="C32:H33"/>
    <mergeCell ref="C46:H47"/>
    <mergeCell ref="C220:H220"/>
    <mergeCell ref="C52:G53"/>
    <mergeCell ref="C54:G55"/>
    <mergeCell ref="C68:G69"/>
    <mergeCell ref="C70:G71"/>
    <mergeCell ref="C82:H84"/>
    <mergeCell ref="C85:H86"/>
    <mergeCell ref="C103:H105"/>
    <mergeCell ref="C108:H108"/>
    <mergeCell ref="C110:H111"/>
    <mergeCell ref="C207:I210"/>
    <mergeCell ref="C113:H114"/>
    <mergeCell ref="C118:E118"/>
    <mergeCell ref="F118:H119"/>
    <mergeCell ref="C120:E120"/>
    <mergeCell ref="F120:H122"/>
    <mergeCell ref="C136:H137"/>
    <mergeCell ref="C139:H142"/>
    <mergeCell ref="K139:K141"/>
    <mergeCell ref="M139:M140"/>
    <mergeCell ref="O151:W152"/>
    <mergeCell ref="S157:V157"/>
    <mergeCell ref="C166:H169"/>
    <mergeCell ref="M166:T167"/>
    <mergeCell ref="C171:H173"/>
    <mergeCell ref="K171:K172"/>
    <mergeCell ref="C162:U164"/>
    <mergeCell ref="Y162:AC164"/>
    <mergeCell ref="O193:W196"/>
    <mergeCell ref="S202:V202"/>
    <mergeCell ref="K207:AE215"/>
    <mergeCell ref="D174:H175"/>
    <mergeCell ref="D176:H177"/>
    <mergeCell ref="D180:G182"/>
    <mergeCell ref="D187:H188"/>
    <mergeCell ref="D190:G192"/>
  </mergeCells>
  <conditionalFormatting sqref="M166:U167 C171:AE196">
    <cfRule type="expression" dxfId="41" priority="25">
      <formula>$K$166&lt;&gt;"Yes"</formula>
    </cfRule>
  </conditionalFormatting>
  <conditionalFormatting sqref="AE82 AE95 AE98 AE103 AE108 AE118 AE136 AE143 AE147 AE149 AE153 AE162:AE164 AE166 AE174 AE176 AE178 AE180 AE183 AE185 AE187 AE190 AE193 AE198 AE110 AE113 AE120 AE125 AE131 AE220:AE221 AE77 AE65 AE60 AE46 AE41 AE38 AE32 AE27 AE24 AE22 AE20 AE18 AE12 AE5 AE74">
    <cfRule type="cellIs" dxfId="40" priority="26" operator="equal">
      <formula>"Possible error"</formula>
    </cfRule>
    <cfRule type="cellIs" dxfId="39" priority="27" operator="equal">
      <formula>"N/A"</formula>
    </cfRule>
    <cfRule type="cellIs" dxfId="38" priority="28" operator="equal">
      <formula>"Complete"</formula>
    </cfRule>
    <cfRule type="cellIs" dxfId="37" priority="29" operator="equal">
      <formula>"Incomplete"</formula>
    </cfRule>
  </conditionalFormatting>
  <conditionalFormatting sqref="AE56">
    <cfRule type="cellIs" dxfId="36" priority="2" operator="equal">
      <formula>"Possible error"</formula>
    </cfRule>
    <cfRule type="cellIs" dxfId="35" priority="3" operator="equal">
      <formula>"N/A"</formula>
    </cfRule>
    <cfRule type="cellIs" dxfId="34" priority="4" operator="equal">
      <formula>"Complete"</formula>
    </cfRule>
    <cfRule type="cellIs" dxfId="33" priority="5" operator="equal">
      <formula>"Incomplete"</formula>
    </cfRule>
  </conditionalFormatting>
  <conditionalFormatting sqref="AE145">
    <cfRule type="cellIs" dxfId="32" priority="6" operator="equal">
      <formula>"Possible error"</formula>
    </cfRule>
    <cfRule type="cellIs" dxfId="31" priority="7" operator="equal">
      <formula>"N/A"</formula>
    </cfRule>
    <cfRule type="cellIs" dxfId="30" priority="8" operator="equal">
      <formula>"Complete"</formula>
    </cfRule>
    <cfRule type="cellIs" dxfId="29" priority="9" operator="equal">
      <formula>"Incomplete"</formula>
    </cfRule>
  </conditionalFormatting>
  <dataValidations count="13">
    <dataValidation type="list" allowBlank="1" showInputMessage="1" showErrorMessage="1" sqref="L53 L59 R19 L49 L51 L61:L74 L40 L76 L216 L78:L79 L130 L205">
      <formula1>"Yes,No"</formula1>
    </dataValidation>
    <dataValidation type="whole" allowBlank="1" showInputMessage="1" showErrorMessage="1" sqref="U50 W24 W18 U52 W22 U54 U38">
      <formula1>0</formula1>
      <formula2>100000</formula2>
    </dataValidation>
    <dataValidation type="whole" operator="greaterThanOrEqual" allowBlank="1" showInputMessage="1" showErrorMessage="1" errorTitle="Customer numbers" error="Please insert a positive integer_x000a_" sqref="K18 M18 O18 Q18 S18 U18 K24 U22 S22 Q22 O22 M22 K22 M24 O24 Q24 S24 S38 K50 M50 O50 Q50 S50 S52 Q52 O52 M52 K52 M54 O54 Q54 S54 U24 K68 K70 K54 K38 M38 O38 Q38 K72 M143 M147 M149 K93 K91 K89 K108 K118 K113 K120 K110 K125 U166 M145">
      <formula1>0</formula1>
    </dataValidation>
    <dataValidation type="decimal" allowBlank="1" showInputMessage="1" showErrorMessage="1" errorTitle="Customer numbers" error="Please insert a positive integer_x000a_" sqref="Y20">
      <formula1>0</formula1>
      <formula2>1</formula2>
    </dataValidation>
    <dataValidation type="list" allowBlank="1" showErrorMessage="1" errorTitle="List" error="Please select an option from within the list shown." sqref="U113 K147 U110 K149 K174 K166 K176 K178 K180 K187 K193 K190 K183 U108 K143 K185 K145">
      <formula1>"Yes,No"</formula1>
    </dataValidation>
    <dataValidation type="list" allowBlank="1" showErrorMessage="1" errorTitle="List" error="Please select an option from within the list shown." sqref="K60 K77 K41 K27 K153 K198 K98 K131">
      <formula1>"Actual,Best endeavours"</formula1>
    </dataValidation>
    <dataValidation allowBlank="1" showInputMessage="1" showErrorMessage="1" promptTitle="Additional identification" prompt="For example, information on occupation, quantum of assets, information available through public sources" sqref="J174"/>
    <dataValidation allowBlank="1" showInputMessage="1" showErrorMessage="1" promptTitle="Methods of EDD" prompt="The methods utilised will likely depend on the unique cricumstances of each individual customer relationship and beneficial owner" sqref="J171"/>
    <dataValidation type="list" allowBlank="1" showErrorMessage="1" errorTitle="List" error="Please select an option from within the list shown." sqref="K220">
      <formula1>"Complete,Not complete"</formula1>
    </dataValidation>
    <dataValidation allowBlank="1" showErrorMessage="1" sqref="I220:J221 K221"/>
    <dataValidation operator="greaterThanOrEqual" showInputMessage="1" showErrorMessage="1" errorTitle="Error" error="Please enter a valid date in the format DD/MM/YYYY" promptTitle="Certified copies of copies" prompt="This will likely indicate the existance of a 'chain of information'.  It is important that the firm understands who has met the customer face to face and the extent of the chain to fully understand the inherent risk of the customer relationship." sqref="I110"/>
    <dataValidation operator="greaterThanOrEqual" showInputMessage="1" showErrorMessage="1" promptTitle="Original certified copies" prompt="Where this applies this will likely indicate the collection and certification of the CDD by a third party directly from the customer, either as your agent, as an introducer, or as a person who the firm trusts to certify the documents.  " sqref="I108"/>
    <dataValidation operator="greaterThanOrEqual" showInputMessage="1" showErrorMessage="1" errorTitle="Error" error="Please enter a valid date in the format DD/MM/YYYY" promptTitle="Eligible introducers" prompt="In these instances the firm places reliance using concessions within para 23 of the AMLCFT Code on an Eligible Introducer who collects and retains the CDD committing to supply the CDD to the firm on request. Mitigating controls are required. " sqref="I113"/>
  </dataValidations>
  <hyperlinks>
    <hyperlink ref="AI80" location="'Form CLS'!A1" display="ñ Top"/>
    <hyperlink ref="AJ80" location="CONTROL" display="CONTROL"/>
    <hyperlink ref="AI63" location="'Form CLS'!A1" display="ñ Top"/>
    <hyperlink ref="AJ63" location="CONTROL" display="CONTROL"/>
    <hyperlink ref="AI44" location="'Form CLS'!A1" display="ñ Top"/>
    <hyperlink ref="AJ44" location="CONTROL" display="CONTROL"/>
    <hyperlink ref="AI30" location="'Form CLS'!A1" display="ñ Top"/>
    <hyperlink ref="AJ30" location="CONTROL" display="CONTROL"/>
    <hyperlink ref="AI10" location="'Form CLS'!A1" display="ñ Top"/>
    <hyperlink ref="AJ10" location="CONTROL" display="CONTROL"/>
    <hyperlink ref="AI101" location="'Form CLS'!A1" display="ñ Top"/>
    <hyperlink ref="AJ101" location="CONTROL" display="CONTROL"/>
    <hyperlink ref="AI134" location="'Form CLS'!A1" display="ñ Top"/>
    <hyperlink ref="AJ134" location="CONTROL" display="CONTROL"/>
    <hyperlink ref="AI160" location="'Form CLS'!A1" display="ñ Top"/>
    <hyperlink ref="AJ160" location="CONTROL" display="CONTROL"/>
    <hyperlink ref="AI205" location="'Form CLS'!A1" display="ñ Top"/>
    <hyperlink ref="AJ205" location="CONTROL" display="CONTROL"/>
    <hyperlink ref="AI218" location="'Form CLS'!A1" display="ñ Top"/>
    <hyperlink ref="AJ218" location="CONTROL" display="CONTROL"/>
    <hyperlink ref="M221" location="'Control Sheet'!A1" display="Return to Control Sheet"/>
  </hyperlinks>
  <printOptions horizontalCentered="1" verticalCentered="1"/>
  <pageMargins left="0.70866141732283472" right="0.70866141732283472" top="0.74803149606299213" bottom="0.74803149606299213" header="0.31496062992125984" footer="0.31496062992125984"/>
  <pageSetup scale="4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74" id="{C1E70F40-9D44-4F3A-9203-B2F66D5C0F2D}">
            <xm:f>'Control Sheet'!$N$49="YES"</xm:f>
            <x14:dxf>
              <font>
                <color theme="0"/>
              </font>
            </x14:dxf>
          </x14:cfRule>
          <xm:sqref>W4</xm:sqref>
        </x14:conditionalFormatting>
        <x14:conditionalFormatting xmlns:xm="http://schemas.microsoft.com/office/excel/2006/main">
          <x14:cfRule type="expression" priority="32" id="{707347B1-6103-4E62-8F3C-BC938B8BCF9B}">
            <xm:f>'Control Sheet'!$N$49="NO"</xm:f>
            <x14:dxf>
              <font>
                <color rgb="FFF8F2E4"/>
              </font>
              <fill>
                <patternFill>
                  <bgColor rgb="FFF8F2E4"/>
                </patternFill>
              </fill>
              <border>
                <left/>
                <right/>
                <top/>
                <bottom/>
                <vertical/>
                <horizontal/>
              </border>
            </x14:dxf>
          </x14:cfRule>
          <xm:sqref>B10:AF161 B165:AF222 B162:B164 V163:X164 V162:Y162 AD162:AF164</xm:sqref>
        </x14:conditionalFormatting>
        <x14:conditionalFormatting xmlns:xm="http://schemas.microsoft.com/office/excel/2006/main">
          <x14:cfRule type="expression" priority="1" id="{6C7A47A4-A727-419E-8C7A-2D8570CCFE87}">
            <xm:f>'\\reiltys\iomgroot\Users\ipafmin\Desktop\Returns\[AMLCFT 2018 returns - regulated sector web.xlsx]Control Sheet'!#REF!="NO"</xm:f>
            <x14:dxf>
              <font>
                <color rgb="FFF8F2E4"/>
              </font>
              <fill>
                <patternFill>
                  <bgColor rgb="FFF8F2E4"/>
                </patternFill>
              </fill>
              <border>
                <left/>
                <right/>
                <top/>
                <bottom/>
                <vertical/>
                <horizontal/>
              </border>
            </x14:dxf>
          </x14:cfRule>
          <xm:sqref>C162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247"/>
  <sheetViews>
    <sheetView showGridLines="0" zoomScaleNormal="100" zoomScaleSheetLayoutView="100" workbookViewId="0">
      <selection activeCell="M14" sqref="M14:T15"/>
    </sheetView>
  </sheetViews>
  <sheetFormatPr defaultColWidth="9" defaultRowHeight="12.75" x14ac:dyDescent="0.2"/>
  <cols>
    <col min="1" max="2" width="1.375" style="8" customWidth="1"/>
    <col min="3" max="3" width="3.25" style="8" customWidth="1"/>
    <col min="4" max="4" width="11.25" style="8" customWidth="1"/>
    <col min="5" max="6" width="10.875" style="8" customWidth="1"/>
    <col min="7" max="7" width="11.25" style="8" customWidth="1"/>
    <col min="8" max="8" width="2.125" style="8" customWidth="1"/>
    <col min="9" max="9" width="11.25" style="301" customWidth="1"/>
    <col min="10" max="10" width="2.125" style="6" customWidth="1"/>
    <col min="11" max="11" width="11.25" style="6" customWidth="1"/>
    <col min="12" max="12" width="2.125" style="6" customWidth="1"/>
    <col min="13" max="13" width="11.25" style="6" customWidth="1"/>
    <col min="14" max="14" width="2.125" style="6" customWidth="1"/>
    <col min="15" max="15" width="11.25" style="6" customWidth="1"/>
    <col min="16" max="16" width="2.125" style="6" customWidth="1"/>
    <col min="17" max="17" width="11.25" style="6" customWidth="1"/>
    <col min="18" max="18" width="5.25" style="6" customWidth="1"/>
    <col min="19" max="19" width="11.25" style="6" customWidth="1"/>
    <col min="20" max="20" width="2.125" style="6" customWidth="1"/>
    <col min="21" max="21" width="11.25" style="8" customWidth="1"/>
    <col min="22" max="22" width="2.125" style="6" customWidth="1"/>
    <col min="23" max="23" width="11.25" style="6" customWidth="1"/>
    <col min="24" max="25" width="1.375" style="8" customWidth="1"/>
    <col min="26" max="26" width="1.875" style="8" customWidth="1"/>
    <col min="27" max="27" width="5.375" style="8" bestFit="1" customWidth="1"/>
    <col min="28" max="28" width="12.75" style="8" customWidth="1"/>
    <col min="29" max="16384" width="9" style="8"/>
  </cols>
  <sheetData>
    <row r="1" spans="1:37" ht="15.75" customHeight="1" x14ac:dyDescent="0.25">
      <c r="A1" s="10" t="str">
        <f ca="1">RIGHT(CELL("filename",$A$1),LEN(CELL("filename",$A$1))-FIND("]",CELL("filename",$A$1)))</f>
        <v>Form E</v>
      </c>
      <c r="B1" s="302"/>
      <c r="C1" s="302"/>
      <c r="D1" s="302"/>
      <c r="E1" s="302"/>
      <c r="F1" s="302"/>
      <c r="G1" s="302"/>
      <c r="H1" s="303"/>
      <c r="I1" s="303"/>
      <c r="J1" s="303"/>
      <c r="K1" s="303"/>
      <c r="L1" s="303"/>
      <c r="M1" s="303"/>
      <c r="N1" s="303"/>
      <c r="O1" s="303"/>
      <c r="P1" s="304"/>
      <c r="Q1" s="303"/>
      <c r="R1" s="303"/>
      <c r="S1" s="303"/>
      <c r="T1" s="303"/>
      <c r="U1" s="303"/>
      <c r="V1" s="303"/>
      <c r="W1" s="303"/>
      <c r="X1" s="255" t="str">
        <f ca="1">$A$1</f>
        <v>Form E</v>
      </c>
      <c r="Y1" s="305"/>
      <c r="AE1" s="311"/>
    </row>
    <row r="2" spans="1:37" ht="16.5" customHeight="1" thickBot="1" x14ac:dyDescent="0.25">
      <c r="A2" s="306"/>
      <c r="B2" s="17">
        <f>Firm_Name</f>
        <v>0</v>
      </c>
      <c r="C2" s="307"/>
      <c r="D2" s="307"/>
      <c r="E2" s="307"/>
      <c r="F2" s="307"/>
      <c r="G2" s="307"/>
      <c r="H2" s="308"/>
      <c r="I2" s="308"/>
      <c r="J2" s="308"/>
      <c r="K2" s="308"/>
      <c r="L2" s="308"/>
      <c r="M2" s="308"/>
      <c r="N2" s="308"/>
      <c r="O2" s="308"/>
      <c r="P2" s="309"/>
      <c r="Q2" s="308"/>
      <c r="R2" s="308"/>
      <c r="S2" s="308"/>
      <c r="T2" s="308"/>
      <c r="U2" s="308"/>
      <c r="V2" s="308"/>
      <c r="W2" s="308"/>
      <c r="X2" s="92" t="str">
        <f>"AML/CFT Statistical Return in respect of the year ended "&amp;TEXT(Reporting_Period_End_Date,"DD-MMM-YYYY")</f>
        <v>AML/CFT Statistical Return in respect of the year ended 00-Jan-1900</v>
      </c>
      <c r="Y2" s="310"/>
      <c r="AE2" s="311"/>
    </row>
    <row r="3" spans="1:37" x14ac:dyDescent="0.2">
      <c r="A3" s="21"/>
      <c r="B3" s="23"/>
      <c r="C3" s="23"/>
      <c r="D3" s="23"/>
      <c r="E3" s="23"/>
      <c r="F3" s="23"/>
      <c r="G3" s="23"/>
      <c r="H3" s="23"/>
      <c r="I3" s="258"/>
      <c r="J3" s="257"/>
      <c r="K3" s="257"/>
      <c r="L3" s="257"/>
      <c r="M3" s="257"/>
      <c r="N3" s="257"/>
      <c r="O3" s="257"/>
      <c r="P3" s="257"/>
      <c r="Q3" s="257"/>
      <c r="R3" s="257"/>
      <c r="S3" s="257"/>
      <c r="T3" s="257"/>
      <c r="U3" s="24"/>
      <c r="V3" s="257"/>
      <c r="W3" s="257"/>
      <c r="X3" s="23"/>
      <c r="Y3" s="25"/>
    </row>
    <row r="4" spans="1:37" x14ac:dyDescent="0.2">
      <c r="A4" s="26"/>
      <c r="B4" s="22"/>
      <c r="C4" s="22"/>
      <c r="D4" s="22"/>
      <c r="E4" s="22"/>
      <c r="F4" s="22"/>
      <c r="G4" s="22"/>
      <c r="H4" s="22"/>
      <c r="I4" s="260"/>
      <c r="J4" s="7"/>
      <c r="K4" s="7"/>
      <c r="L4" s="7"/>
      <c r="M4" s="499"/>
      <c r="N4" s="499"/>
      <c r="O4" s="499"/>
      <c r="P4" s="499"/>
      <c r="Q4" s="499"/>
      <c r="R4" s="499"/>
      <c r="S4" s="499"/>
      <c r="T4" s="499"/>
      <c r="U4" s="499"/>
      <c r="V4" s="7"/>
      <c r="W4" s="7"/>
      <c r="X4" s="22"/>
      <c r="Y4" s="28"/>
    </row>
    <row r="5" spans="1:37" ht="12.75" customHeight="1" x14ac:dyDescent="0.2">
      <c r="A5" s="26"/>
      <c r="B5" s="22"/>
      <c r="C5" s="22"/>
      <c r="D5" s="22"/>
      <c r="E5" s="22"/>
      <c r="F5" s="22"/>
      <c r="G5" s="22"/>
      <c r="H5" s="22"/>
      <c r="I5" s="260"/>
      <c r="J5" s="7"/>
      <c r="K5" s="7"/>
      <c r="L5" s="7"/>
      <c r="M5" s="499"/>
      <c r="N5" s="499"/>
      <c r="O5" s="499"/>
      <c r="P5" s="499"/>
      <c r="Q5" s="499"/>
      <c r="R5" s="499"/>
      <c r="S5" s="499"/>
      <c r="T5" s="499"/>
      <c r="U5" s="499"/>
      <c r="V5" s="7"/>
      <c r="W5" s="47" t="str">
        <f>IF('Control Sheet'!N52="NO","N/A",IF(AND(K105="Complete",M105=""),"Complete",IF(AND(K105="Complete",M105="Possible Error"),"Possible Error","Incomplete")))</f>
        <v>Incomplete</v>
      </c>
      <c r="X5" s="22"/>
      <c r="Y5" s="28"/>
    </row>
    <row r="6" spans="1:37" ht="44.25" customHeight="1" x14ac:dyDescent="0.7">
      <c r="A6" s="26"/>
      <c r="B6" s="22"/>
      <c r="C6" s="22"/>
      <c r="D6" s="22"/>
      <c r="E6" s="22"/>
      <c r="F6" s="312" t="s">
        <v>3</v>
      </c>
      <c r="G6" s="22"/>
      <c r="H6" s="22"/>
      <c r="I6" s="260"/>
      <c r="J6" s="7"/>
      <c r="K6" s="7"/>
      <c r="L6" s="7"/>
      <c r="M6" s="7"/>
      <c r="N6" s="7"/>
      <c r="O6" s="7"/>
      <c r="P6" s="7"/>
      <c r="Q6" s="7"/>
      <c r="R6" s="7"/>
      <c r="S6" s="7"/>
      <c r="T6" s="7"/>
      <c r="U6" s="7"/>
      <c r="V6" s="7"/>
      <c r="W6" s="7"/>
      <c r="X6" s="22"/>
      <c r="Y6" s="28"/>
    </row>
    <row r="7" spans="1:37" x14ac:dyDescent="0.2">
      <c r="A7" s="26"/>
      <c r="B7" s="22"/>
      <c r="C7" s="22"/>
      <c r="D7" s="22"/>
      <c r="E7" s="22"/>
      <c r="F7" s="22"/>
      <c r="G7" s="22"/>
      <c r="H7" s="22"/>
      <c r="I7" s="260"/>
      <c r="J7" s="7"/>
      <c r="K7" s="7"/>
      <c r="L7" s="7"/>
      <c r="M7" s="7"/>
      <c r="N7" s="7"/>
      <c r="O7" s="7"/>
      <c r="P7" s="7"/>
      <c r="Q7" s="7"/>
      <c r="R7" s="7"/>
      <c r="S7" s="7"/>
      <c r="T7" s="7"/>
      <c r="U7" s="7"/>
      <c r="V7" s="7"/>
      <c r="W7" s="7"/>
      <c r="X7" s="22"/>
      <c r="Y7" s="28"/>
    </row>
    <row r="8" spans="1:37" ht="15.75" customHeight="1" x14ac:dyDescent="0.2">
      <c r="A8" s="26"/>
      <c r="B8" s="22"/>
      <c r="C8" s="22"/>
      <c r="D8" s="22"/>
      <c r="E8" s="22"/>
      <c r="F8" s="22"/>
      <c r="G8" s="22"/>
      <c r="H8" s="22"/>
      <c r="I8" s="260"/>
      <c r="J8" s="7"/>
      <c r="K8" s="7"/>
      <c r="L8" s="7"/>
      <c r="M8" s="7"/>
      <c r="N8" s="7"/>
      <c r="O8" s="7"/>
      <c r="P8" s="7"/>
      <c r="Q8" s="7"/>
      <c r="R8" s="7"/>
      <c r="S8" s="7"/>
      <c r="T8" s="7"/>
      <c r="U8" s="7"/>
      <c r="V8" s="7"/>
      <c r="W8" s="7"/>
      <c r="X8" s="22"/>
      <c r="Y8" s="28"/>
    </row>
    <row r="9" spans="1:37" ht="13.5" customHeight="1" thickBot="1" x14ac:dyDescent="0.3">
      <c r="A9" s="26"/>
      <c r="B9" s="313"/>
      <c r="C9" s="313"/>
      <c r="D9" s="313"/>
      <c r="E9" s="313"/>
      <c r="F9" s="313"/>
      <c r="G9" s="313"/>
      <c r="H9" s="313"/>
      <c r="I9" s="313"/>
      <c r="J9" s="314"/>
      <c r="K9" s="7"/>
      <c r="L9" s="314"/>
      <c r="M9" s="314"/>
      <c r="N9" s="314"/>
      <c r="O9" s="314"/>
      <c r="P9" s="314"/>
      <c r="Q9" s="314"/>
      <c r="R9" s="7"/>
      <c r="S9" s="7"/>
      <c r="T9" s="7"/>
      <c r="U9" s="7"/>
      <c r="V9" s="314"/>
      <c r="W9" s="7"/>
      <c r="X9" s="22"/>
      <c r="Y9" s="28"/>
      <c r="Z9" s="311"/>
    </row>
    <row r="10" spans="1:37" ht="13.5" customHeight="1" thickBot="1" x14ac:dyDescent="0.3">
      <c r="A10" s="26"/>
      <c r="B10" s="32"/>
      <c r="C10" s="356" t="s">
        <v>1004</v>
      </c>
      <c r="D10" s="357"/>
      <c r="E10" s="357"/>
      <c r="F10" s="358"/>
      <c r="G10" s="34"/>
      <c r="H10" s="34"/>
      <c r="I10" s="34"/>
      <c r="J10" s="281"/>
      <c r="K10" s="281"/>
      <c r="L10" s="281"/>
      <c r="M10" s="281"/>
      <c r="N10" s="281"/>
      <c r="O10" s="281"/>
      <c r="P10" s="281"/>
      <c r="Q10" s="281"/>
      <c r="R10" s="34"/>
      <c r="S10" s="34"/>
      <c r="T10" s="34"/>
      <c r="U10" s="34"/>
      <c r="V10" s="281"/>
      <c r="W10" s="338"/>
      <c r="X10" s="36"/>
      <c r="Y10" s="28"/>
      <c r="Z10" s="311"/>
      <c r="AA10" s="359" t="s">
        <v>973</v>
      </c>
      <c r="AB10" s="360" t="s">
        <v>974</v>
      </c>
    </row>
    <row r="11" spans="1:37" ht="13.5" customHeight="1" x14ac:dyDescent="0.25">
      <c r="A11" s="26"/>
      <c r="B11" s="42"/>
      <c r="C11" s="57"/>
      <c r="D11" s="44"/>
      <c r="E11" s="44"/>
      <c r="F11" s="44"/>
      <c r="G11" s="44"/>
      <c r="H11" s="44"/>
      <c r="I11" s="44"/>
      <c r="J11" s="282"/>
      <c r="K11" s="282"/>
      <c r="L11" s="282"/>
      <c r="M11" s="282"/>
      <c r="N11" s="282"/>
      <c r="O11" s="282"/>
      <c r="P11" s="282"/>
      <c r="Q11" s="282"/>
      <c r="R11" s="44"/>
      <c r="S11" s="44"/>
      <c r="T11" s="44"/>
      <c r="U11" s="44"/>
      <c r="V11" s="282"/>
      <c r="W11" s="283"/>
      <c r="X11" s="48"/>
      <c r="Y11" s="28"/>
      <c r="Z11" s="311"/>
    </row>
    <row r="12" spans="1:37" ht="13.5" customHeight="1" x14ac:dyDescent="0.25">
      <c r="A12" s="26"/>
      <c r="B12" s="42"/>
      <c r="C12" s="287" t="s">
        <v>1065</v>
      </c>
      <c r="D12" s="44"/>
      <c r="E12" s="44"/>
      <c r="F12" s="289"/>
      <c r="G12" s="44"/>
      <c r="H12" s="290"/>
      <c r="I12" s="282"/>
      <c r="J12" s="290"/>
      <c r="K12" s="290"/>
      <c r="L12" s="44"/>
      <c r="M12" s="282"/>
      <c r="N12" s="282"/>
      <c r="O12" s="282"/>
      <c r="P12" s="282"/>
      <c r="Q12" s="361"/>
      <c r="R12" s="361"/>
      <c r="S12" s="361" t="s">
        <v>1002</v>
      </c>
      <c r="T12" s="361"/>
      <c r="U12" s="361"/>
      <c r="V12" s="283"/>
      <c r="W12" s="283"/>
      <c r="X12" s="48"/>
      <c r="Y12" s="28"/>
      <c r="AK12" s="7"/>
    </row>
    <row r="13" spans="1:37" ht="13.5" customHeight="1" x14ac:dyDescent="0.25">
      <c r="A13" s="26"/>
      <c r="B13" s="42"/>
      <c r="C13" s="287"/>
      <c r="D13" s="44"/>
      <c r="E13" s="44"/>
      <c r="F13" s="289"/>
      <c r="G13" s="44"/>
      <c r="H13" s="290"/>
      <c r="I13" s="282"/>
      <c r="J13" s="290"/>
      <c r="K13" s="290"/>
      <c r="L13" s="44"/>
      <c r="M13" s="282"/>
      <c r="N13" s="282"/>
      <c r="O13" s="282"/>
      <c r="P13" s="282"/>
      <c r="Q13" s="282"/>
      <c r="R13" s="282"/>
      <c r="S13" s="282"/>
      <c r="T13" s="282"/>
      <c r="U13" s="282"/>
      <c r="V13" s="283"/>
      <c r="W13" s="283"/>
      <c r="X13" s="48"/>
      <c r="Y13" s="28"/>
      <c r="AK13" s="7"/>
    </row>
    <row r="14" spans="1:37" ht="13.5" customHeight="1" x14ac:dyDescent="0.25">
      <c r="A14" s="26"/>
      <c r="B14" s="42"/>
      <c r="C14" s="287" t="s">
        <v>1003</v>
      </c>
      <c r="D14" s="44"/>
      <c r="E14" s="44"/>
      <c r="F14" s="289"/>
      <c r="G14" s="44"/>
      <c r="H14" s="290"/>
      <c r="I14" s="282"/>
      <c r="J14" s="290"/>
      <c r="K14" s="67"/>
      <c r="L14" s="44"/>
      <c r="M14" s="504" t="str">
        <f>IF(K14="No","The Authority strongly advises all firms to register on THEMIS, details on how to do this can be obtained from the above link.","")</f>
        <v/>
      </c>
      <c r="N14" s="504"/>
      <c r="O14" s="504"/>
      <c r="P14" s="504"/>
      <c r="Q14" s="504"/>
      <c r="R14" s="504"/>
      <c r="S14" s="504"/>
      <c r="T14" s="504"/>
      <c r="U14" s="282"/>
      <c r="V14" s="283"/>
      <c r="W14" s="47" t="str">
        <f>IF(K14="","Incomplete","Complete")</f>
        <v>Incomplete</v>
      </c>
      <c r="X14" s="48"/>
      <c r="Y14" s="28"/>
      <c r="AK14" s="7"/>
    </row>
    <row r="15" spans="1:37" ht="13.5" customHeight="1" x14ac:dyDescent="0.25">
      <c r="A15" s="26"/>
      <c r="B15" s="42"/>
      <c r="C15" s="287"/>
      <c r="D15" s="44"/>
      <c r="E15" s="44"/>
      <c r="F15" s="289"/>
      <c r="G15" s="351"/>
      <c r="H15" s="290"/>
      <c r="I15" s="282"/>
      <c r="J15" s="290"/>
      <c r="K15" s="290"/>
      <c r="L15" s="44"/>
      <c r="M15" s="504"/>
      <c r="N15" s="504"/>
      <c r="O15" s="504"/>
      <c r="P15" s="504"/>
      <c r="Q15" s="504"/>
      <c r="R15" s="504"/>
      <c r="S15" s="504"/>
      <c r="T15" s="504"/>
      <c r="U15" s="282"/>
      <c r="V15" s="283"/>
      <c r="W15" s="283"/>
      <c r="X15" s="48"/>
      <c r="Y15" s="28"/>
      <c r="AK15" s="7"/>
    </row>
    <row r="16" spans="1:37" ht="16.5" thickBot="1" x14ac:dyDescent="0.3">
      <c r="A16" s="26"/>
      <c r="B16" s="49"/>
      <c r="C16" s="362"/>
      <c r="D16" s="50"/>
      <c r="E16" s="50"/>
      <c r="F16" s="50"/>
      <c r="G16" s="50"/>
      <c r="H16" s="50"/>
      <c r="I16" s="50"/>
      <c r="J16" s="341"/>
      <c r="K16" s="341"/>
      <c r="L16" s="341"/>
      <c r="M16" s="341"/>
      <c r="N16" s="363"/>
      <c r="O16" s="363"/>
      <c r="P16" s="363"/>
      <c r="Q16" s="341"/>
      <c r="R16" s="50"/>
      <c r="S16" s="50"/>
      <c r="T16" s="50"/>
      <c r="U16" s="50"/>
      <c r="V16" s="341"/>
      <c r="W16" s="332"/>
      <c r="X16" s="52"/>
      <c r="Y16" s="28"/>
      <c r="AC16" s="7"/>
    </row>
    <row r="17" spans="1:37" ht="13.5" customHeight="1" thickBot="1" x14ac:dyDescent="0.3">
      <c r="A17" s="26"/>
      <c r="B17" s="313"/>
      <c r="C17" s="313"/>
      <c r="D17" s="313"/>
      <c r="E17" s="313"/>
      <c r="F17" s="313"/>
      <c r="G17" s="313"/>
      <c r="H17" s="313"/>
      <c r="I17" s="313"/>
      <c r="J17" s="314"/>
      <c r="K17" s="7"/>
      <c r="L17" s="314"/>
      <c r="M17" s="314"/>
      <c r="N17" s="314"/>
      <c r="O17" s="314"/>
      <c r="P17" s="314"/>
      <c r="Q17" s="314"/>
      <c r="R17" s="7"/>
      <c r="S17" s="7"/>
      <c r="T17" s="7"/>
      <c r="U17" s="7"/>
      <c r="V17" s="314"/>
      <c r="W17" s="7"/>
      <c r="X17" s="22"/>
      <c r="Y17" s="28"/>
      <c r="Z17" s="311"/>
    </row>
    <row r="18" spans="1:37" ht="13.5" thickBot="1" x14ac:dyDescent="0.25">
      <c r="A18" s="26"/>
      <c r="B18" s="32"/>
      <c r="C18" s="356" t="s">
        <v>1005</v>
      </c>
      <c r="D18" s="357"/>
      <c r="E18" s="357"/>
      <c r="F18" s="358"/>
      <c r="G18" s="34"/>
      <c r="H18" s="34"/>
      <c r="I18" s="34"/>
      <c r="J18" s="281"/>
      <c r="K18" s="281"/>
      <c r="L18" s="281"/>
      <c r="M18" s="281"/>
      <c r="N18" s="281"/>
      <c r="O18" s="281"/>
      <c r="P18" s="281"/>
      <c r="Q18" s="281"/>
      <c r="R18" s="34"/>
      <c r="S18" s="34"/>
      <c r="T18" s="34"/>
      <c r="U18" s="34"/>
      <c r="V18" s="281"/>
      <c r="W18" s="60" t="str">
        <f>"The information requested in this question is in respect of the year ended "&amp;TEXT(Reporting_Period_End_Date,"DD-MMM-YYYY")</f>
        <v>The information requested in this question is in respect of the year ended 00-Jan-1900</v>
      </c>
      <c r="X18" s="36"/>
      <c r="Y18" s="28"/>
      <c r="AA18" s="359" t="s">
        <v>973</v>
      </c>
      <c r="AB18" s="360" t="s">
        <v>974</v>
      </c>
    </row>
    <row r="19" spans="1:37" ht="15.75" x14ac:dyDescent="0.25">
      <c r="A19" s="26"/>
      <c r="B19" s="42"/>
      <c r="C19" s="57"/>
      <c r="D19" s="44"/>
      <c r="E19" s="44"/>
      <c r="F19" s="44"/>
      <c r="G19" s="44"/>
      <c r="H19" s="44"/>
      <c r="I19" s="44"/>
      <c r="J19" s="282"/>
      <c r="K19" s="282"/>
      <c r="L19" s="282"/>
      <c r="M19" s="282"/>
      <c r="N19" s="282"/>
      <c r="O19" s="282"/>
      <c r="P19" s="282"/>
      <c r="Q19" s="282"/>
      <c r="R19" s="44"/>
      <c r="S19" s="44"/>
      <c r="T19" s="44"/>
      <c r="U19" s="44"/>
      <c r="V19" s="282"/>
      <c r="W19" s="283"/>
      <c r="X19" s="48"/>
      <c r="Y19" s="28"/>
    </row>
    <row r="20" spans="1:37" x14ac:dyDescent="0.2">
      <c r="A20" s="26"/>
      <c r="B20" s="42"/>
      <c r="C20" s="465" t="str">
        <f>"Please provided details of the SARs made by the firm in the year ended "&amp;TEXT(Reporting_Period_End_Date,"DD-MMM-YYYY")</f>
        <v>Please provided details of the SARs made by the firm in the year ended 00-Jan-1900</v>
      </c>
      <c r="D20" s="465"/>
      <c r="E20" s="465"/>
      <c r="F20" s="465"/>
      <c r="G20" s="465"/>
      <c r="H20" s="465"/>
      <c r="I20" s="124"/>
      <c r="J20" s="282"/>
      <c r="K20" s="282"/>
      <c r="L20" s="282"/>
      <c r="M20" s="282"/>
      <c r="N20" s="282"/>
      <c r="O20" s="282"/>
      <c r="P20" s="282"/>
      <c r="Q20" s="282"/>
      <c r="R20" s="44"/>
      <c r="S20" s="44"/>
      <c r="T20" s="44"/>
      <c r="U20" s="44"/>
      <c r="V20" s="282"/>
      <c r="W20" s="47" t="str">
        <f>IF(COUNTIF(W21:W28,"Incomplete")&gt;0,"Incomplete","Complete")</f>
        <v>Incomplete</v>
      </c>
      <c r="X20" s="48"/>
      <c r="Y20" s="28"/>
    </row>
    <row r="21" spans="1:37" ht="15.75" x14ac:dyDescent="0.25">
      <c r="A21" s="26"/>
      <c r="B21" s="42"/>
      <c r="C21" s="465"/>
      <c r="D21" s="465"/>
      <c r="E21" s="465"/>
      <c r="F21" s="465"/>
      <c r="G21" s="465"/>
      <c r="H21" s="465"/>
      <c r="I21" s="44"/>
      <c r="J21" s="289"/>
      <c r="K21" s="364" t="s">
        <v>4</v>
      </c>
      <c r="L21" s="77"/>
      <c r="M21" s="364" t="s">
        <v>5</v>
      </c>
      <c r="N21" s="77"/>
      <c r="O21" s="365" t="s">
        <v>1</v>
      </c>
      <c r="P21" s="366"/>
      <c r="Q21" s="282"/>
      <c r="R21" s="44"/>
      <c r="S21" s="44"/>
      <c r="T21" s="44"/>
      <c r="U21" s="44"/>
      <c r="V21" s="282"/>
      <c r="W21" s="283"/>
      <c r="X21" s="48"/>
      <c r="Y21" s="28"/>
    </row>
    <row r="22" spans="1:37" ht="15.75" x14ac:dyDescent="0.25">
      <c r="A22" s="26"/>
      <c r="B22" s="42"/>
      <c r="C22" s="57"/>
      <c r="D22" s="367"/>
      <c r="E22" s="367"/>
      <c r="F22" s="367"/>
      <c r="G22" s="44"/>
      <c r="H22" s="44"/>
      <c r="I22" s="321"/>
      <c r="J22" s="289"/>
      <c r="K22" s="65" t="s">
        <v>2</v>
      </c>
      <c r="L22" s="44"/>
      <c r="M22" s="65" t="s">
        <v>2</v>
      </c>
      <c r="N22" s="44"/>
      <c r="O22" s="65" t="s">
        <v>2</v>
      </c>
      <c r="P22" s="366"/>
      <c r="Q22" s="282"/>
      <c r="R22" s="44"/>
      <c r="S22" s="44"/>
      <c r="T22" s="44"/>
      <c r="U22" s="44"/>
      <c r="V22" s="282"/>
      <c r="W22" s="283"/>
      <c r="X22" s="48"/>
      <c r="Y22" s="28"/>
      <c r="AC22" s="7"/>
    </row>
    <row r="23" spans="1:37" ht="15.75" x14ac:dyDescent="0.25">
      <c r="A23" s="26"/>
      <c r="B23" s="42"/>
      <c r="C23" s="57"/>
      <c r="D23" s="44"/>
      <c r="E23" s="44"/>
      <c r="F23" s="44"/>
      <c r="G23" s="44"/>
      <c r="H23" s="44"/>
      <c r="I23" s="44"/>
      <c r="J23" s="289"/>
      <c r="K23" s="44"/>
      <c r="L23" s="44"/>
      <c r="M23" s="44"/>
      <c r="N23" s="44"/>
      <c r="O23" s="44"/>
      <c r="P23" s="366"/>
      <c r="Q23" s="282"/>
      <c r="R23" s="44"/>
      <c r="S23" s="44"/>
      <c r="T23" s="44"/>
      <c r="U23" s="44"/>
      <c r="V23" s="282"/>
      <c r="W23" s="283"/>
      <c r="X23" s="48"/>
      <c r="Y23" s="28"/>
      <c r="AC23" s="7"/>
    </row>
    <row r="24" spans="1:37" x14ac:dyDescent="0.2">
      <c r="A24" s="26"/>
      <c r="B24" s="42"/>
      <c r="C24" s="57" t="s">
        <v>1006</v>
      </c>
      <c r="D24" s="44"/>
      <c r="E24" s="44"/>
      <c r="F24" s="44"/>
      <c r="G24" s="44"/>
      <c r="H24" s="44"/>
      <c r="I24" s="44"/>
      <c r="J24" s="289"/>
      <c r="K24" s="249"/>
      <c r="L24" s="44"/>
      <c r="M24" s="249"/>
      <c r="N24" s="44"/>
      <c r="O24" s="330">
        <f>K24+M24</f>
        <v>0</v>
      </c>
      <c r="P24" s="366"/>
      <c r="Q24" s="282"/>
      <c r="R24" s="44"/>
      <c r="S24" s="44"/>
      <c r="T24" s="44"/>
      <c r="U24" s="44"/>
      <c r="V24" s="282"/>
      <c r="W24" s="47" t="str">
        <f>IF(OR(K24="",M24=""),"Incomplete","Complete")</f>
        <v>Incomplete</v>
      </c>
      <c r="X24" s="48"/>
      <c r="Y24" s="28"/>
      <c r="AC24" s="7"/>
    </row>
    <row r="25" spans="1:37" ht="15.75" x14ac:dyDescent="0.25">
      <c r="A25" s="26"/>
      <c r="B25" s="42"/>
      <c r="C25" s="57"/>
      <c r="D25" s="367"/>
      <c r="E25" s="367"/>
      <c r="F25" s="367"/>
      <c r="G25" s="44"/>
      <c r="H25" s="44"/>
      <c r="I25" s="44"/>
      <c r="J25" s="289"/>
      <c r="K25" s="289"/>
      <c r="L25" s="44"/>
      <c r="M25" s="290"/>
      <c r="N25" s="44"/>
      <c r="O25" s="44"/>
      <c r="P25" s="366"/>
      <c r="Q25" s="282"/>
      <c r="R25" s="44"/>
      <c r="S25" s="44"/>
      <c r="T25" s="44"/>
      <c r="U25" s="44"/>
      <c r="V25" s="282"/>
      <c r="W25" s="283"/>
      <c r="X25" s="48"/>
      <c r="Y25" s="28"/>
      <c r="AC25" s="7"/>
    </row>
    <row r="26" spans="1:37" x14ac:dyDescent="0.2">
      <c r="A26" s="26"/>
      <c r="B26" s="42"/>
      <c r="C26" s="57" t="s">
        <v>1007</v>
      </c>
      <c r="D26" s="44"/>
      <c r="E26" s="44"/>
      <c r="F26" s="44"/>
      <c r="G26" s="44"/>
      <c r="H26" s="44"/>
      <c r="I26" s="44"/>
      <c r="J26" s="289"/>
      <c r="K26" s="249"/>
      <c r="L26" s="44"/>
      <c r="M26" s="249"/>
      <c r="N26" s="44"/>
      <c r="O26" s="330">
        <f>K26+M26</f>
        <v>0</v>
      </c>
      <c r="P26" s="366"/>
      <c r="Q26" s="282"/>
      <c r="R26" s="44"/>
      <c r="S26" s="44"/>
      <c r="T26" s="44"/>
      <c r="U26" s="44"/>
      <c r="V26" s="282"/>
      <c r="W26" s="47" t="str">
        <f>IF(OR(K26="",M26=""),"Incomplete","Complete")</f>
        <v>Incomplete</v>
      </c>
      <c r="X26" s="48"/>
      <c r="Y26" s="28"/>
      <c r="AC26" s="7"/>
    </row>
    <row r="27" spans="1:37" ht="15.75" x14ac:dyDescent="0.25">
      <c r="A27" s="26"/>
      <c r="B27" s="42"/>
      <c r="C27" s="57"/>
      <c r="D27" s="367"/>
      <c r="E27" s="367"/>
      <c r="F27" s="367"/>
      <c r="G27" s="44"/>
      <c r="H27" s="44"/>
      <c r="I27" s="44"/>
      <c r="J27" s="44"/>
      <c r="K27" s="44"/>
      <c r="L27" s="282"/>
      <c r="M27" s="282"/>
      <c r="N27" s="282"/>
      <c r="O27" s="282"/>
      <c r="P27" s="366"/>
      <c r="Q27" s="282"/>
      <c r="R27" s="44"/>
      <c r="S27" s="44"/>
      <c r="T27" s="44"/>
      <c r="U27" s="44"/>
      <c r="V27" s="282"/>
      <c r="W27" s="283"/>
      <c r="X27" s="48"/>
      <c r="Y27" s="28"/>
      <c r="AC27" s="7"/>
    </row>
    <row r="28" spans="1:37" x14ac:dyDescent="0.2">
      <c r="A28" s="26"/>
      <c r="B28" s="42"/>
      <c r="C28" s="57" t="s">
        <v>1008</v>
      </c>
      <c r="D28" s="57"/>
      <c r="E28" s="57"/>
      <c r="F28" s="367"/>
      <c r="G28" s="44"/>
      <c r="H28" s="44"/>
      <c r="I28" s="46" t="s">
        <v>845</v>
      </c>
      <c r="J28" s="44"/>
      <c r="K28" s="44"/>
      <c r="L28" s="282"/>
      <c r="M28" s="282"/>
      <c r="N28" s="282"/>
      <c r="O28" s="249"/>
      <c r="P28" s="366"/>
      <c r="Q28" s="282"/>
      <c r="R28" s="44"/>
      <c r="S28" s="44"/>
      <c r="T28" s="44"/>
      <c r="U28" s="44"/>
      <c r="V28" s="282"/>
      <c r="W28" s="47" t="str">
        <f>IF(OR(O28=""),"Incomplete","Complete")</f>
        <v>Incomplete</v>
      </c>
      <c r="X28" s="48"/>
      <c r="Y28" s="28"/>
      <c r="AC28" s="7"/>
    </row>
    <row r="29" spans="1:37" ht="13.5" customHeight="1" x14ac:dyDescent="0.25">
      <c r="A29" s="26"/>
      <c r="B29" s="42"/>
      <c r="C29" s="287"/>
      <c r="D29" s="44"/>
      <c r="E29" s="44"/>
      <c r="F29" s="289"/>
      <c r="G29" s="44"/>
      <c r="H29" s="290"/>
      <c r="I29" s="282"/>
      <c r="J29" s="290"/>
      <c r="K29" s="290"/>
      <c r="L29" s="44"/>
      <c r="M29" s="282"/>
      <c r="N29" s="282"/>
      <c r="O29" s="282"/>
      <c r="P29" s="282"/>
      <c r="Q29" s="282"/>
      <c r="R29" s="282"/>
      <c r="S29" s="282"/>
      <c r="T29" s="282"/>
      <c r="U29" s="282"/>
      <c r="V29" s="283"/>
      <c r="W29" s="283"/>
      <c r="X29" s="48"/>
      <c r="Y29" s="28"/>
      <c r="AK29" s="7"/>
    </row>
    <row r="30" spans="1:37" ht="16.5" thickBot="1" x14ac:dyDescent="0.3">
      <c r="A30" s="26"/>
      <c r="B30" s="49"/>
      <c r="C30" s="362"/>
      <c r="D30" s="50"/>
      <c r="E30" s="50"/>
      <c r="F30" s="50"/>
      <c r="G30" s="50"/>
      <c r="H30" s="50"/>
      <c r="I30" s="50"/>
      <c r="J30" s="341"/>
      <c r="K30" s="341"/>
      <c r="L30" s="341"/>
      <c r="M30" s="341"/>
      <c r="N30" s="363"/>
      <c r="O30" s="363"/>
      <c r="P30" s="363"/>
      <c r="Q30" s="341"/>
      <c r="R30" s="50"/>
      <c r="S30" s="50"/>
      <c r="T30" s="50"/>
      <c r="U30" s="50"/>
      <c r="V30" s="341"/>
      <c r="W30" s="332"/>
      <c r="X30" s="52"/>
      <c r="Y30" s="28"/>
      <c r="AC30" s="7"/>
    </row>
    <row r="31" spans="1:37" ht="16.5" thickBot="1" x14ac:dyDescent="0.3">
      <c r="A31" s="26"/>
      <c r="C31" s="368"/>
      <c r="D31" s="22"/>
      <c r="E31" s="22"/>
      <c r="F31" s="22"/>
      <c r="G31" s="22"/>
      <c r="H31" s="22"/>
      <c r="I31" s="22"/>
      <c r="J31" s="264"/>
      <c r="K31" s="264"/>
      <c r="L31" s="264"/>
      <c r="M31" s="264"/>
      <c r="N31" s="369"/>
      <c r="O31" s="369"/>
      <c r="P31" s="369"/>
      <c r="Q31" s="264"/>
      <c r="R31" s="22"/>
      <c r="S31" s="22"/>
      <c r="T31" s="22"/>
      <c r="V31" s="264"/>
      <c r="W31" s="315"/>
      <c r="X31" s="22"/>
      <c r="Y31" s="28"/>
      <c r="AC31" s="7"/>
    </row>
    <row r="32" spans="1:37" ht="13.5" thickBot="1" x14ac:dyDescent="0.25">
      <c r="A32" s="26"/>
      <c r="B32" s="32"/>
      <c r="C32" s="356" t="s">
        <v>1009</v>
      </c>
      <c r="D32" s="357"/>
      <c r="E32" s="357"/>
      <c r="F32" s="358"/>
      <c r="G32" s="34"/>
      <c r="H32" s="34"/>
      <c r="I32" s="34"/>
      <c r="J32" s="281"/>
      <c r="K32" s="281"/>
      <c r="L32" s="281"/>
      <c r="M32" s="281"/>
      <c r="N32" s="318"/>
      <c r="O32" s="318"/>
      <c r="P32" s="318"/>
      <c r="Q32" s="281"/>
      <c r="R32" s="34"/>
      <c r="S32" s="34"/>
      <c r="T32" s="34"/>
      <c r="U32" s="34"/>
      <c r="V32" s="281"/>
      <c r="W32" s="60" t="str">
        <f>"The information requested in this question is in respect of the year ended "&amp;TEXT(Reporting_Period_End_Date,"DD-MMM-YYYY")</f>
        <v>The information requested in this question is in respect of the year ended 00-Jan-1900</v>
      </c>
      <c r="X32" s="36"/>
      <c r="Y32" s="28"/>
      <c r="AA32" s="359" t="s">
        <v>973</v>
      </c>
      <c r="AB32" s="360" t="s">
        <v>974</v>
      </c>
      <c r="AC32" s="7"/>
    </row>
    <row r="33" spans="1:29" ht="15.75" x14ac:dyDescent="0.25">
      <c r="A33" s="26"/>
      <c r="B33" s="42"/>
      <c r="C33" s="57"/>
      <c r="D33" s="44"/>
      <c r="E33" s="44"/>
      <c r="F33" s="44"/>
      <c r="G33" s="44"/>
      <c r="H33" s="44"/>
      <c r="I33" s="44"/>
      <c r="J33" s="282"/>
      <c r="K33" s="282"/>
      <c r="L33" s="282"/>
      <c r="M33" s="282"/>
      <c r="N33" s="366"/>
      <c r="O33" s="366"/>
      <c r="P33" s="366"/>
      <c r="Q33" s="282"/>
      <c r="R33" s="44"/>
      <c r="S33" s="44"/>
      <c r="T33" s="44"/>
      <c r="U33" s="44"/>
      <c r="V33" s="282"/>
      <c r="W33" s="283"/>
      <c r="X33" s="48"/>
      <c r="Y33" s="28"/>
      <c r="AC33" s="7"/>
    </row>
    <row r="34" spans="1:29" x14ac:dyDescent="0.2">
      <c r="A34" s="26"/>
      <c r="B34" s="42"/>
      <c r="C34" s="465" t="str">
        <f>"Please provide details of ML/FT enquires received and recorded in the register required by the AML/CFT Code in the year ended  "&amp;TEXT(Reporting_Period_End_Date,"DD-MMM-YYYY")</f>
        <v>Please provide details of ML/FT enquires received and recorded in the register required by the AML/CFT Code in the year ended  00-Jan-1900</v>
      </c>
      <c r="D34" s="465"/>
      <c r="E34" s="465"/>
      <c r="F34" s="465"/>
      <c r="G34" s="465"/>
      <c r="H34" s="465"/>
      <c r="I34" s="124"/>
      <c r="J34" s="282"/>
      <c r="K34" s="282"/>
      <c r="L34" s="282"/>
      <c r="M34" s="282"/>
      <c r="N34" s="366"/>
      <c r="O34" s="366"/>
      <c r="P34" s="366"/>
      <c r="Q34" s="282"/>
      <c r="R34" s="44"/>
      <c r="S34" s="44"/>
      <c r="T34" s="44"/>
      <c r="U34" s="44"/>
      <c r="V34" s="282"/>
      <c r="W34" s="47" t="str">
        <f>IF(COUNTIF(W35:W40,"Incomplete")&gt;0,"Incomplete","Complete")</f>
        <v>Incomplete</v>
      </c>
      <c r="X34" s="48"/>
      <c r="Y34" s="28"/>
      <c r="AC34" s="7"/>
    </row>
    <row r="35" spans="1:29" ht="38.25" x14ac:dyDescent="0.25">
      <c r="A35" s="26"/>
      <c r="B35" s="42"/>
      <c r="C35" s="465"/>
      <c r="D35" s="465"/>
      <c r="E35" s="465"/>
      <c r="F35" s="465"/>
      <c r="G35" s="465"/>
      <c r="H35" s="465"/>
      <c r="I35" s="44"/>
      <c r="J35" s="289"/>
      <c r="K35" s="364" t="s">
        <v>6</v>
      </c>
      <c r="L35" s="230"/>
      <c r="M35" s="364" t="s">
        <v>7</v>
      </c>
      <c r="N35" s="77"/>
      <c r="O35" s="285" t="s">
        <v>50</v>
      </c>
      <c r="P35" s="370"/>
      <c r="Q35" s="365" t="s">
        <v>1</v>
      </c>
      <c r="R35" s="44"/>
      <c r="S35" s="44"/>
      <c r="T35" s="44"/>
      <c r="U35" s="44"/>
      <c r="V35" s="282"/>
      <c r="W35" s="283"/>
      <c r="X35" s="48"/>
      <c r="Y35" s="28"/>
      <c r="AC35" s="7"/>
    </row>
    <row r="36" spans="1:29" ht="12.75" customHeight="1" x14ac:dyDescent="0.25">
      <c r="A36" s="26"/>
      <c r="B36" s="42"/>
      <c r="C36" s="57"/>
      <c r="D36" s="367"/>
      <c r="E36" s="367"/>
      <c r="F36" s="367"/>
      <c r="G36" s="44"/>
      <c r="H36" s="44"/>
      <c r="I36" s="44"/>
      <c r="J36" s="289"/>
      <c r="K36" s="65" t="s">
        <v>2</v>
      </c>
      <c r="L36" s="44"/>
      <c r="M36" s="65" t="s">
        <v>2</v>
      </c>
      <c r="N36" s="44"/>
      <c r="O36" s="65" t="s">
        <v>2</v>
      </c>
      <c r="P36" s="366"/>
      <c r="Q36" s="65" t="s">
        <v>2</v>
      </c>
      <c r="R36" s="44"/>
      <c r="S36" s="44"/>
      <c r="T36" s="44"/>
      <c r="U36" s="44"/>
      <c r="V36" s="282"/>
      <c r="W36" s="283"/>
      <c r="X36" s="48"/>
      <c r="Y36" s="28"/>
      <c r="AC36" s="6"/>
    </row>
    <row r="37" spans="1:29" ht="12.75" customHeight="1" x14ac:dyDescent="0.25">
      <c r="A37" s="26"/>
      <c r="B37" s="42"/>
      <c r="C37" s="57"/>
      <c r="D37" s="44"/>
      <c r="E37" s="44"/>
      <c r="F37" s="44"/>
      <c r="G37" s="44"/>
      <c r="H37" s="44"/>
      <c r="I37" s="44"/>
      <c r="J37" s="289"/>
      <c r="K37" s="44"/>
      <c r="L37" s="44"/>
      <c r="M37" s="44"/>
      <c r="N37" s="44"/>
      <c r="O37" s="44"/>
      <c r="P37" s="366"/>
      <c r="Q37" s="44"/>
      <c r="R37" s="44"/>
      <c r="S37" s="44"/>
      <c r="T37" s="44"/>
      <c r="U37" s="44"/>
      <c r="V37" s="282"/>
      <c r="W37" s="283"/>
      <c r="X37" s="48"/>
      <c r="Y37" s="28"/>
      <c r="AC37" s="7"/>
    </row>
    <row r="38" spans="1:29" ht="12.75" customHeight="1" x14ac:dyDescent="0.2">
      <c r="A38" s="26"/>
      <c r="B38" s="42"/>
      <c r="C38" s="57" t="s">
        <v>1012</v>
      </c>
      <c r="D38" s="57"/>
      <c r="E38" s="57"/>
      <c r="F38" s="44"/>
      <c r="G38" s="44"/>
      <c r="H38" s="44"/>
      <c r="I38" s="44"/>
      <c r="J38" s="289"/>
      <c r="K38" s="249"/>
      <c r="L38" s="44"/>
      <c r="M38" s="249"/>
      <c r="N38" s="44"/>
      <c r="O38" s="249"/>
      <c r="P38" s="366"/>
      <c r="Q38" s="330">
        <f>SUM(K38:O38)</f>
        <v>0</v>
      </c>
      <c r="R38" s="44"/>
      <c r="S38" s="44"/>
      <c r="T38" s="44"/>
      <c r="U38" s="44"/>
      <c r="V38" s="282"/>
      <c r="W38" s="47" t="str">
        <f>IF(OR(K38="",M38="",O38=""),"Incomplete","Complete")</f>
        <v>Incomplete</v>
      </c>
      <c r="X38" s="48"/>
      <c r="Y38" s="28"/>
      <c r="AC38" s="7"/>
    </row>
    <row r="39" spans="1:29" ht="12.75" customHeight="1" x14ac:dyDescent="0.25">
      <c r="A39" s="26"/>
      <c r="B39" s="42"/>
      <c r="C39" s="57"/>
      <c r="D39" s="367"/>
      <c r="E39" s="367"/>
      <c r="F39" s="367"/>
      <c r="G39" s="44"/>
      <c r="H39" s="44"/>
      <c r="I39" s="44"/>
      <c r="J39" s="289"/>
      <c r="K39" s="289"/>
      <c r="L39" s="44"/>
      <c r="M39" s="290"/>
      <c r="N39" s="44"/>
      <c r="O39" s="290"/>
      <c r="P39" s="371"/>
      <c r="Q39" s="371"/>
      <c r="R39" s="371"/>
      <c r="S39" s="371"/>
      <c r="T39" s="371"/>
      <c r="U39" s="44"/>
      <c r="V39" s="282"/>
      <c r="W39" s="283"/>
      <c r="X39" s="48"/>
      <c r="Y39" s="28"/>
      <c r="AC39" s="7"/>
    </row>
    <row r="40" spans="1:29" ht="12.75" customHeight="1" x14ac:dyDescent="0.2">
      <c r="A40" s="26"/>
      <c r="B40" s="42"/>
      <c r="C40" s="57" t="s">
        <v>1013</v>
      </c>
      <c r="D40" s="57"/>
      <c r="E40" s="57"/>
      <c r="F40" s="44"/>
      <c r="G40" s="44"/>
      <c r="H40" s="44"/>
      <c r="I40" s="44"/>
      <c r="J40" s="289"/>
      <c r="K40" s="249"/>
      <c r="L40" s="44"/>
      <c r="M40" s="249"/>
      <c r="N40" s="44"/>
      <c r="O40" s="249"/>
      <c r="P40" s="366"/>
      <c r="Q40" s="330">
        <f>SUM(K40:O40)</f>
        <v>0</v>
      </c>
      <c r="R40" s="44"/>
      <c r="S40" s="44"/>
      <c r="T40" s="44"/>
      <c r="U40" s="44"/>
      <c r="V40" s="282"/>
      <c r="W40" s="47" t="str">
        <f>IF(OR(K40="",M40="",O40=""),"Incomplete","Complete")</f>
        <v>Incomplete</v>
      </c>
      <c r="X40" s="48"/>
      <c r="Y40" s="28"/>
      <c r="AC40" s="7"/>
    </row>
    <row r="41" spans="1:29" ht="12.75" customHeight="1" x14ac:dyDescent="0.25">
      <c r="A41" s="26"/>
      <c r="B41" s="42"/>
      <c r="C41" s="57"/>
      <c r="D41" s="44"/>
      <c r="E41" s="44"/>
      <c r="F41" s="44"/>
      <c r="G41" s="44"/>
      <c r="H41" s="44"/>
      <c r="I41" s="44"/>
      <c r="J41" s="282"/>
      <c r="K41" s="282"/>
      <c r="L41" s="282"/>
      <c r="M41" s="282"/>
      <c r="N41" s="366"/>
      <c r="O41" s="366"/>
      <c r="P41" s="366"/>
      <c r="Q41" s="282"/>
      <c r="R41" s="44"/>
      <c r="S41" s="44"/>
      <c r="T41" s="44"/>
      <c r="U41" s="44"/>
      <c r="V41" s="282"/>
      <c r="W41" s="283"/>
      <c r="X41" s="48"/>
      <c r="Y41" s="28"/>
      <c r="AC41" s="7"/>
    </row>
    <row r="42" spans="1:29" ht="12.75" customHeight="1" thickBot="1" x14ac:dyDescent="0.3">
      <c r="A42" s="26"/>
      <c r="B42" s="49"/>
      <c r="C42" s="362"/>
      <c r="D42" s="50"/>
      <c r="E42" s="50"/>
      <c r="F42" s="50"/>
      <c r="G42" s="50"/>
      <c r="H42" s="50"/>
      <c r="I42" s="50"/>
      <c r="J42" s="341"/>
      <c r="K42" s="341"/>
      <c r="L42" s="341"/>
      <c r="M42" s="341"/>
      <c r="N42" s="363"/>
      <c r="O42" s="363"/>
      <c r="P42" s="363"/>
      <c r="Q42" s="341"/>
      <c r="R42" s="50"/>
      <c r="S42" s="50"/>
      <c r="T42" s="50"/>
      <c r="U42" s="50"/>
      <c r="V42" s="341"/>
      <c r="W42" s="332"/>
      <c r="X42" s="52"/>
      <c r="Y42" s="28"/>
      <c r="AC42" s="7"/>
    </row>
    <row r="43" spans="1:29" ht="12.75" customHeight="1" thickBot="1" x14ac:dyDescent="0.3">
      <c r="A43" s="26"/>
      <c r="C43" s="368"/>
      <c r="D43" s="22"/>
      <c r="E43" s="22"/>
      <c r="F43" s="22"/>
      <c r="G43" s="22"/>
      <c r="H43" s="22"/>
      <c r="I43" s="260"/>
      <c r="J43" s="264"/>
      <c r="K43" s="264"/>
      <c r="L43" s="264"/>
      <c r="M43" s="264"/>
      <c r="N43" s="369"/>
      <c r="O43" s="369"/>
      <c r="P43" s="369"/>
      <c r="Q43" s="264"/>
      <c r="R43" s="22"/>
      <c r="S43" s="22"/>
      <c r="T43" s="22"/>
      <c r="U43" s="22"/>
      <c r="V43" s="264"/>
      <c r="W43" s="315"/>
      <c r="X43" s="22"/>
      <c r="Y43" s="28"/>
      <c r="AC43" s="6"/>
    </row>
    <row r="44" spans="1:29" ht="12.75" customHeight="1" thickBot="1" x14ac:dyDescent="0.25">
      <c r="A44" s="26"/>
      <c r="B44" s="32"/>
      <c r="C44" s="356" t="s">
        <v>1010</v>
      </c>
      <c r="D44" s="357"/>
      <c r="E44" s="357"/>
      <c r="F44" s="34"/>
      <c r="G44" s="34"/>
      <c r="H44" s="34"/>
      <c r="I44" s="34"/>
      <c r="J44" s="281"/>
      <c r="K44" s="281"/>
      <c r="L44" s="281"/>
      <c r="M44" s="281"/>
      <c r="N44" s="318"/>
      <c r="O44" s="318"/>
      <c r="P44" s="318"/>
      <c r="Q44" s="281"/>
      <c r="R44" s="34"/>
      <c r="S44" s="34"/>
      <c r="T44" s="34"/>
      <c r="U44" s="372"/>
      <c r="V44" s="281"/>
      <c r="W44" s="60" t="str">
        <f>"The information requested in this question is in respect of the year ended "&amp;TEXT(Reporting_Period_End_Date,"DD-MMM-YYYY")</f>
        <v>The information requested in this question is in respect of the year ended 00-Jan-1900</v>
      </c>
      <c r="X44" s="36"/>
      <c r="Y44" s="28"/>
      <c r="AA44" s="359" t="s">
        <v>973</v>
      </c>
      <c r="AB44" s="360" t="s">
        <v>974</v>
      </c>
      <c r="AC44" s="7"/>
    </row>
    <row r="45" spans="1:29" ht="12.75" customHeight="1" x14ac:dyDescent="0.25">
      <c r="A45" s="26"/>
      <c r="B45" s="42"/>
      <c r="C45" s="57"/>
      <c r="D45" s="44"/>
      <c r="E45" s="44"/>
      <c r="F45" s="44"/>
      <c r="G45" s="44"/>
      <c r="H45" s="44"/>
      <c r="I45" s="44"/>
      <c r="J45" s="282"/>
      <c r="K45" s="282"/>
      <c r="L45" s="282"/>
      <c r="M45" s="282"/>
      <c r="N45" s="366"/>
      <c r="O45" s="366"/>
      <c r="P45" s="366"/>
      <c r="Q45" s="282"/>
      <c r="R45" s="44"/>
      <c r="S45" s="44"/>
      <c r="T45" s="44"/>
      <c r="U45" s="44"/>
      <c r="V45" s="282"/>
      <c r="W45" s="283"/>
      <c r="X45" s="48"/>
      <c r="Y45" s="28"/>
      <c r="AC45" s="7"/>
    </row>
    <row r="46" spans="1:29" ht="12.75" customHeight="1" x14ac:dyDescent="0.2">
      <c r="A46" s="26"/>
      <c r="B46" s="42"/>
      <c r="C46" s="465" t="str">
        <f>"Please provide details of disclosures made to the sanctions officer of suspected breach of sanctions in the in the year ended  "&amp;TEXT(Reporting_Period_End_Date,"DD-MMM-YYYY")</f>
        <v>Please provide details of disclosures made to the sanctions officer of suspected breach of sanctions in the in the year ended  00-Jan-1900</v>
      </c>
      <c r="D46" s="465"/>
      <c r="E46" s="465"/>
      <c r="F46" s="465"/>
      <c r="G46" s="465"/>
      <c r="H46" s="465"/>
      <c r="I46" s="44"/>
      <c r="J46" s="282"/>
      <c r="K46" s="282"/>
      <c r="L46" s="282"/>
      <c r="M46" s="282"/>
      <c r="N46" s="366"/>
      <c r="O46" s="366"/>
      <c r="P46" s="366"/>
      <c r="Q46" s="282"/>
      <c r="R46" s="44"/>
      <c r="S46" s="44"/>
      <c r="T46" s="44"/>
      <c r="U46" s="44"/>
      <c r="V46" s="282"/>
      <c r="W46" s="47" t="str">
        <f>IF(W50="Incomplete","Incomplete","Complete")</f>
        <v>Incomplete</v>
      </c>
      <c r="X46" s="48"/>
      <c r="Y46" s="28"/>
      <c r="AC46" s="7"/>
    </row>
    <row r="47" spans="1:29" ht="12.75" customHeight="1" x14ac:dyDescent="0.25">
      <c r="A47" s="26"/>
      <c r="B47" s="42"/>
      <c r="C47" s="465"/>
      <c r="D47" s="465"/>
      <c r="E47" s="465"/>
      <c r="F47" s="465"/>
      <c r="G47" s="465"/>
      <c r="H47" s="465"/>
      <c r="I47" s="44"/>
      <c r="J47" s="282"/>
      <c r="K47" s="365" t="s">
        <v>1</v>
      </c>
      <c r="L47" s="282"/>
      <c r="M47" s="282"/>
      <c r="N47" s="366"/>
      <c r="O47" s="366"/>
      <c r="P47" s="366"/>
      <c r="Q47" s="282"/>
      <c r="R47" s="44"/>
      <c r="S47" s="44"/>
      <c r="T47" s="44"/>
      <c r="U47" s="44"/>
      <c r="V47" s="282"/>
      <c r="W47" s="283"/>
      <c r="X47" s="48"/>
      <c r="Y47" s="28"/>
      <c r="AC47" s="7"/>
    </row>
    <row r="48" spans="1:29" ht="12.75" customHeight="1" x14ac:dyDescent="0.25">
      <c r="A48" s="26"/>
      <c r="B48" s="42"/>
      <c r="C48" s="57"/>
      <c r="D48" s="44"/>
      <c r="E48" s="44"/>
      <c r="F48" s="44"/>
      <c r="G48" s="44"/>
      <c r="H48" s="44"/>
      <c r="I48" s="44"/>
      <c r="J48" s="282"/>
      <c r="K48" s="276" t="s">
        <v>2</v>
      </c>
      <c r="L48" s="282"/>
      <c r="M48" s="282"/>
      <c r="N48" s="366"/>
      <c r="O48" s="366"/>
      <c r="P48" s="366"/>
      <c r="Q48" s="282"/>
      <c r="R48" s="44"/>
      <c r="S48" s="44"/>
      <c r="T48" s="44"/>
      <c r="U48" s="44"/>
      <c r="V48" s="282"/>
      <c r="W48" s="283"/>
      <c r="X48" s="48"/>
      <c r="Y48" s="28"/>
      <c r="AC48" s="7"/>
    </row>
    <row r="49" spans="1:37" ht="12.75" customHeight="1" x14ac:dyDescent="0.25">
      <c r="A49" s="26"/>
      <c r="B49" s="42"/>
      <c r="C49" s="57"/>
      <c r="D49" s="44"/>
      <c r="E49" s="44"/>
      <c r="F49" s="44"/>
      <c r="G49" s="44"/>
      <c r="H49" s="44"/>
      <c r="I49" s="44"/>
      <c r="J49" s="282"/>
      <c r="K49" s="289"/>
      <c r="L49" s="282"/>
      <c r="M49" s="282"/>
      <c r="N49" s="366"/>
      <c r="O49" s="366"/>
      <c r="P49" s="366"/>
      <c r="Q49" s="282"/>
      <c r="R49" s="44"/>
      <c r="S49" s="44"/>
      <c r="T49" s="44"/>
      <c r="U49" s="44"/>
      <c r="V49" s="282"/>
      <c r="W49" s="283"/>
      <c r="X49" s="48"/>
      <c r="Y49" s="28"/>
      <c r="AC49" s="7"/>
    </row>
    <row r="50" spans="1:37" ht="12.75" customHeight="1" x14ac:dyDescent="0.2">
      <c r="A50" s="26"/>
      <c r="B50" s="42"/>
      <c r="C50" s="57" t="s">
        <v>1011</v>
      </c>
      <c r="D50" s="44"/>
      <c r="E50" s="44"/>
      <c r="F50" s="44"/>
      <c r="G50" s="44"/>
      <c r="H50" s="44"/>
      <c r="I50" s="44"/>
      <c r="J50" s="282"/>
      <c r="K50" s="249"/>
      <c r="L50" s="282"/>
      <c r="M50" s="282"/>
      <c r="N50" s="366"/>
      <c r="O50" s="366"/>
      <c r="P50" s="366"/>
      <c r="Q50" s="282"/>
      <c r="R50" s="44"/>
      <c r="S50" s="44"/>
      <c r="T50" s="44"/>
      <c r="U50" s="44"/>
      <c r="V50" s="282"/>
      <c r="W50" s="47" t="str">
        <f>IF(K50="","Incomplete","Complete")</f>
        <v>Incomplete</v>
      </c>
      <c r="X50" s="48"/>
      <c r="Y50" s="28"/>
      <c r="AC50" s="7"/>
    </row>
    <row r="51" spans="1:37" ht="12.75" customHeight="1" x14ac:dyDescent="0.25">
      <c r="A51" s="26"/>
      <c r="B51" s="42"/>
      <c r="C51" s="57"/>
      <c r="D51" s="44"/>
      <c r="E51" s="44"/>
      <c r="F51" s="44"/>
      <c r="G51" s="44"/>
      <c r="H51" s="44"/>
      <c r="I51" s="44"/>
      <c r="J51" s="282"/>
      <c r="K51" s="282"/>
      <c r="L51" s="282"/>
      <c r="M51" s="282"/>
      <c r="N51" s="366"/>
      <c r="O51" s="366"/>
      <c r="P51" s="366"/>
      <c r="Q51" s="282"/>
      <c r="R51" s="44"/>
      <c r="S51" s="44"/>
      <c r="T51" s="44"/>
      <c r="U51" s="44"/>
      <c r="V51" s="282"/>
      <c r="W51" s="283"/>
      <c r="X51" s="48"/>
      <c r="Y51" s="28"/>
      <c r="AC51" s="7"/>
    </row>
    <row r="52" spans="1:37" ht="13.5" customHeight="1" x14ac:dyDescent="0.25">
      <c r="A52" s="26"/>
      <c r="B52" s="42"/>
      <c r="C52" s="113" t="s">
        <v>986</v>
      </c>
      <c r="D52" s="209"/>
      <c r="E52" s="44"/>
      <c r="F52" s="44"/>
      <c r="G52" s="44"/>
      <c r="H52" s="44"/>
      <c r="I52" s="44"/>
      <c r="J52" s="44"/>
      <c r="K52" s="290"/>
      <c r="L52" s="44"/>
      <c r="M52" s="282"/>
      <c r="N52" s="282"/>
      <c r="O52" s="282"/>
      <c r="P52" s="282"/>
      <c r="Q52" s="282"/>
      <c r="R52" s="282"/>
      <c r="S52" s="282"/>
      <c r="T52" s="282"/>
      <c r="U52" s="282"/>
      <c r="V52" s="283"/>
      <c r="W52" s="283"/>
      <c r="X52" s="48"/>
      <c r="Y52" s="28"/>
      <c r="AK52" s="7"/>
    </row>
    <row r="53" spans="1:37" ht="12.75" customHeight="1" x14ac:dyDescent="0.25">
      <c r="A53" s="26"/>
      <c r="B53" s="42"/>
      <c r="C53" s="209"/>
      <c r="D53" s="236" t="s">
        <v>982</v>
      </c>
      <c r="E53" s="44"/>
      <c r="F53" s="44"/>
      <c r="G53" s="44"/>
      <c r="H53" s="44"/>
      <c r="I53" s="44"/>
      <c r="J53" s="44"/>
      <c r="K53" s="282"/>
      <c r="L53" s="282"/>
      <c r="M53" s="282"/>
      <c r="N53" s="366"/>
      <c r="O53" s="366"/>
      <c r="P53" s="366"/>
      <c r="Q53" s="282"/>
      <c r="R53" s="44"/>
      <c r="S53" s="44"/>
      <c r="T53" s="44"/>
      <c r="U53" s="44"/>
      <c r="V53" s="282"/>
      <c r="W53" s="283"/>
      <c r="X53" s="48"/>
      <c r="Y53" s="28"/>
      <c r="AC53" s="7"/>
    </row>
    <row r="54" spans="1:37" ht="12.75" customHeight="1" x14ac:dyDescent="0.25">
      <c r="A54" s="26"/>
      <c r="B54" s="42"/>
      <c r="C54" s="209"/>
      <c r="D54" s="236" t="s">
        <v>983</v>
      </c>
      <c r="E54" s="44"/>
      <c r="F54" s="44"/>
      <c r="G54" s="44"/>
      <c r="H54" s="44"/>
      <c r="I54" s="44"/>
      <c r="J54" s="44"/>
      <c r="K54" s="282"/>
      <c r="L54" s="282"/>
      <c r="M54" s="282"/>
      <c r="N54" s="366"/>
      <c r="O54" s="366"/>
      <c r="P54" s="366"/>
      <c r="Q54" s="282"/>
      <c r="R54" s="44"/>
      <c r="S54" s="44"/>
      <c r="T54" s="44"/>
      <c r="U54" s="44"/>
      <c r="V54" s="282"/>
      <c r="W54" s="283"/>
      <c r="X54" s="48"/>
      <c r="Y54" s="28"/>
      <c r="AC54" s="7"/>
    </row>
    <row r="55" spans="1:37" ht="13.5" customHeight="1" x14ac:dyDescent="0.25">
      <c r="A55" s="26"/>
      <c r="B55" s="42"/>
      <c r="C55" s="209"/>
      <c r="D55" s="236" t="s">
        <v>985</v>
      </c>
      <c r="E55" s="44"/>
      <c r="F55" s="44"/>
      <c r="G55" s="44"/>
      <c r="H55" s="44"/>
      <c r="I55" s="44"/>
      <c r="J55" s="44"/>
      <c r="K55" s="290"/>
      <c r="L55" s="44"/>
      <c r="M55" s="282"/>
      <c r="N55" s="282"/>
      <c r="O55" s="282"/>
      <c r="P55" s="282"/>
      <c r="Q55" s="282"/>
      <c r="R55" s="282"/>
      <c r="S55" s="282"/>
      <c r="T55" s="282"/>
      <c r="U55" s="282"/>
      <c r="V55" s="283"/>
      <c r="W55" s="283"/>
      <c r="X55" s="48"/>
      <c r="Y55" s="28"/>
      <c r="AK55" s="7"/>
    </row>
    <row r="56" spans="1:37" ht="12.75" customHeight="1" x14ac:dyDescent="0.25">
      <c r="A56" s="26"/>
      <c r="B56" s="42"/>
      <c r="C56" s="209"/>
      <c r="D56" s="236" t="s">
        <v>984</v>
      </c>
      <c r="E56" s="44"/>
      <c r="F56" s="44"/>
      <c r="G56" s="44"/>
      <c r="H56" s="44"/>
      <c r="I56" s="44"/>
      <c r="J56" s="44"/>
      <c r="K56" s="282"/>
      <c r="L56" s="282"/>
      <c r="M56" s="282"/>
      <c r="N56" s="366"/>
      <c r="O56" s="366"/>
      <c r="P56" s="366"/>
      <c r="Q56" s="282"/>
      <c r="R56" s="44"/>
      <c r="S56" s="44"/>
      <c r="T56" s="44"/>
      <c r="U56" s="44"/>
      <c r="V56" s="282"/>
      <c r="W56" s="283"/>
      <c r="X56" s="48"/>
      <c r="Y56" s="28"/>
      <c r="AC56" s="7"/>
    </row>
    <row r="57" spans="1:37" ht="12.75" customHeight="1" thickBot="1" x14ac:dyDescent="0.3">
      <c r="A57" s="26"/>
      <c r="B57" s="49"/>
      <c r="C57" s="362"/>
      <c r="D57" s="50"/>
      <c r="E57" s="50"/>
      <c r="F57" s="50"/>
      <c r="G57" s="50"/>
      <c r="H57" s="50"/>
      <c r="I57" s="50"/>
      <c r="J57" s="341"/>
      <c r="K57" s="341"/>
      <c r="L57" s="341"/>
      <c r="M57" s="341"/>
      <c r="N57" s="363"/>
      <c r="O57" s="363"/>
      <c r="P57" s="363"/>
      <c r="Q57" s="341"/>
      <c r="R57" s="50"/>
      <c r="S57" s="50"/>
      <c r="T57" s="50"/>
      <c r="U57" s="50"/>
      <c r="V57" s="341"/>
      <c r="W57" s="332"/>
      <c r="X57" s="52"/>
      <c r="Y57" s="28"/>
      <c r="AC57" s="7"/>
    </row>
    <row r="58" spans="1:37" ht="16.5" thickBot="1" x14ac:dyDescent="0.3">
      <c r="A58" s="26"/>
      <c r="C58" s="368"/>
      <c r="D58" s="22"/>
      <c r="E58" s="22"/>
      <c r="F58" s="22"/>
      <c r="G58" s="22"/>
      <c r="H58" s="22"/>
      <c r="I58" s="260"/>
      <c r="J58" s="264"/>
      <c r="K58" s="264"/>
      <c r="L58" s="264"/>
      <c r="M58" s="264"/>
      <c r="N58" s="369"/>
      <c r="O58" s="369"/>
      <c r="P58" s="369"/>
      <c r="Q58" s="264"/>
      <c r="R58" s="22"/>
      <c r="S58" s="22"/>
      <c r="T58" s="22"/>
      <c r="U58" s="22"/>
      <c r="V58" s="264"/>
      <c r="W58" s="315"/>
      <c r="X58" s="22"/>
      <c r="Y58" s="28"/>
      <c r="AC58" s="7"/>
    </row>
    <row r="59" spans="1:37" ht="13.5" thickBot="1" x14ac:dyDescent="0.25">
      <c r="A59" s="26"/>
      <c r="B59" s="32"/>
      <c r="C59" s="356" t="s">
        <v>1014</v>
      </c>
      <c r="D59" s="357"/>
      <c r="E59" s="357"/>
      <c r="F59" s="34"/>
      <c r="G59" s="34"/>
      <c r="H59" s="34"/>
      <c r="I59" s="34"/>
      <c r="J59" s="281"/>
      <c r="K59" s="281"/>
      <c r="L59" s="281"/>
      <c r="M59" s="281"/>
      <c r="N59" s="318"/>
      <c r="O59" s="318"/>
      <c r="P59" s="318"/>
      <c r="Q59" s="281"/>
      <c r="R59" s="34"/>
      <c r="S59" s="34"/>
      <c r="T59" s="34"/>
      <c r="U59" s="372"/>
      <c r="V59" s="281"/>
      <c r="W59" s="60" t="str">
        <f>"The information requested in this question is in respect of the year ended "&amp;TEXT(Reporting_Period_End_Date,"DD-MMM-YYYY")</f>
        <v>The information requested in this question is in respect of the year ended 00-Jan-1900</v>
      </c>
      <c r="X59" s="36"/>
      <c r="Y59" s="28"/>
      <c r="AA59" s="359" t="s">
        <v>973</v>
      </c>
      <c r="AB59" s="360" t="s">
        <v>974</v>
      </c>
      <c r="AC59" s="7"/>
    </row>
    <row r="60" spans="1:37" ht="15.75" x14ac:dyDescent="0.25">
      <c r="A60" s="26"/>
      <c r="B60" s="42"/>
      <c r="C60" s="57"/>
      <c r="D60" s="44"/>
      <c r="E60" s="44"/>
      <c r="F60" s="44"/>
      <c r="G60" s="44"/>
      <c r="H60" s="44"/>
      <c r="I60" s="44"/>
      <c r="J60" s="282"/>
      <c r="K60" s="282"/>
      <c r="L60" s="282"/>
      <c r="M60" s="282"/>
      <c r="N60" s="366"/>
      <c r="O60" s="366"/>
      <c r="P60" s="366"/>
      <c r="Q60" s="282"/>
      <c r="R60" s="44"/>
      <c r="S60" s="44"/>
      <c r="T60" s="44"/>
      <c r="U60" s="44"/>
      <c r="V60" s="282"/>
      <c r="W60" s="283"/>
      <c r="X60" s="48"/>
      <c r="Y60" s="28"/>
      <c r="AC60" s="7"/>
    </row>
    <row r="61" spans="1:37" x14ac:dyDescent="0.2">
      <c r="A61" s="26"/>
      <c r="B61" s="42"/>
      <c r="C61" s="465" t="str">
        <f>"a) Please provide details of any blocked or frozen assets for financial sanctions purposes in the year ended "&amp;TEXT(Reporting_Period_End_Date,"DD-MMM-YYYY")</f>
        <v>a) Please provide details of any blocked or frozen assets for financial sanctions purposes in the year ended 00-Jan-1900</v>
      </c>
      <c r="D61" s="465"/>
      <c r="E61" s="465"/>
      <c r="F61" s="465"/>
      <c r="G61" s="465"/>
      <c r="H61" s="465"/>
      <c r="I61" s="44"/>
      <c r="J61" s="282"/>
      <c r="K61" s="282"/>
      <c r="L61" s="282"/>
      <c r="M61" s="282"/>
      <c r="N61" s="366"/>
      <c r="O61" s="366"/>
      <c r="P61" s="366"/>
      <c r="Q61" s="282"/>
      <c r="R61" s="44"/>
      <c r="S61" s="44"/>
      <c r="T61" s="44"/>
      <c r="U61" s="44"/>
      <c r="V61" s="282"/>
      <c r="W61" s="47" t="str">
        <f>IF(COUNTIF(W62:W74,"Incomplete")&gt;0,"Incomplete","Complete")</f>
        <v>Incomplete</v>
      </c>
      <c r="X61" s="48"/>
      <c r="Y61" s="28"/>
      <c r="AC61" s="7"/>
    </row>
    <row r="62" spans="1:37" ht="25.5" x14ac:dyDescent="0.25">
      <c r="A62" s="26"/>
      <c r="B62" s="42"/>
      <c r="C62" s="465"/>
      <c r="D62" s="465"/>
      <c r="E62" s="465"/>
      <c r="F62" s="465"/>
      <c r="G62" s="465"/>
      <c r="H62" s="465"/>
      <c r="I62" s="44"/>
      <c r="J62" s="289"/>
      <c r="K62" s="285" t="s">
        <v>68</v>
      </c>
      <c r="L62" s="275"/>
      <c r="M62" s="285" t="s">
        <v>69</v>
      </c>
      <c r="N62" s="282"/>
      <c r="O62" s="282"/>
      <c r="P62" s="282"/>
      <c r="Q62" s="282"/>
      <c r="R62" s="44"/>
      <c r="S62" s="44"/>
      <c r="T62" s="44"/>
      <c r="U62" s="44"/>
      <c r="V62" s="282"/>
      <c r="W62" s="283"/>
      <c r="X62" s="48"/>
      <c r="Y62" s="28"/>
      <c r="AC62" s="7"/>
    </row>
    <row r="63" spans="1:37" ht="15.75" x14ac:dyDescent="0.25">
      <c r="A63" s="26"/>
      <c r="B63" s="42"/>
      <c r="C63" s="57"/>
      <c r="D63" s="44"/>
      <c r="E63" s="44"/>
      <c r="F63" s="44"/>
      <c r="G63" s="44"/>
      <c r="H63" s="44"/>
      <c r="I63" s="44"/>
      <c r="J63" s="44"/>
      <c r="K63" s="65" t="s">
        <v>2</v>
      </c>
      <c r="L63" s="44"/>
      <c r="M63" s="65" t="s">
        <v>8</v>
      </c>
      <c r="N63" s="282"/>
      <c r="O63" s="282"/>
      <c r="P63" s="282"/>
      <c r="Q63" s="282"/>
      <c r="R63" s="44"/>
      <c r="S63" s="44"/>
      <c r="T63" s="44"/>
      <c r="U63" s="44"/>
      <c r="V63" s="282"/>
      <c r="W63" s="283"/>
      <c r="X63" s="48"/>
      <c r="Y63" s="28"/>
      <c r="AC63" s="7"/>
    </row>
    <row r="64" spans="1:37" ht="15.75" x14ac:dyDescent="0.25">
      <c r="A64" s="26"/>
      <c r="B64" s="42"/>
      <c r="C64" s="57"/>
      <c r="D64" s="44"/>
      <c r="E64" s="44"/>
      <c r="F64" s="44"/>
      <c r="G64" s="44"/>
      <c r="H64" s="44"/>
      <c r="I64" s="44"/>
      <c r="J64" s="44"/>
      <c r="K64" s="44"/>
      <c r="L64" s="289"/>
      <c r="M64" s="289"/>
      <c r="N64" s="282"/>
      <c r="O64" s="282"/>
      <c r="P64" s="282"/>
      <c r="Q64" s="282"/>
      <c r="R64" s="44"/>
      <c r="S64" s="44"/>
      <c r="T64" s="44"/>
      <c r="U64" s="44"/>
      <c r="V64" s="282"/>
      <c r="W64" s="283"/>
      <c r="X64" s="48"/>
      <c r="Y64" s="28"/>
      <c r="AC64" s="7"/>
    </row>
    <row r="65" spans="1:37" x14ac:dyDescent="0.2">
      <c r="A65" s="26"/>
      <c r="B65" s="42"/>
      <c r="C65" s="57" t="s">
        <v>1015</v>
      </c>
      <c r="D65" s="44"/>
      <c r="E65" s="44"/>
      <c r="F65" s="44"/>
      <c r="G65" s="44"/>
      <c r="H65" s="44"/>
      <c r="I65" s="44"/>
      <c r="J65" s="44"/>
      <c r="K65" s="249"/>
      <c r="L65" s="44"/>
      <c r="M65" s="249"/>
      <c r="N65" s="289"/>
      <c r="O65" s="289"/>
      <c r="P65" s="289"/>
      <c r="Q65" s="289"/>
      <c r="R65" s="44"/>
      <c r="S65" s="44"/>
      <c r="T65" s="44"/>
      <c r="U65" s="44"/>
      <c r="V65" s="289"/>
      <c r="W65" s="47" t="str">
        <f>IF(OR(K65="",M65=""),"Incomplete","Complete")</f>
        <v>Incomplete</v>
      </c>
      <c r="X65" s="48"/>
      <c r="Y65" s="28"/>
    </row>
    <row r="66" spans="1:37" ht="15.75" x14ac:dyDescent="0.25">
      <c r="A66" s="26"/>
      <c r="B66" s="42"/>
      <c r="C66" s="57"/>
      <c r="D66" s="44"/>
      <c r="E66" s="44"/>
      <c r="F66" s="44"/>
      <c r="G66" s="44"/>
      <c r="H66" s="44"/>
      <c r="I66" s="44"/>
      <c r="J66" s="44"/>
      <c r="K66" s="289"/>
      <c r="L66" s="44"/>
      <c r="M66" s="290"/>
      <c r="N66" s="289"/>
      <c r="O66" s="289"/>
      <c r="P66" s="289"/>
      <c r="Q66" s="289"/>
      <c r="R66" s="44"/>
      <c r="S66" s="44"/>
      <c r="T66" s="44"/>
      <c r="U66" s="44"/>
      <c r="V66" s="289"/>
      <c r="W66" s="283"/>
      <c r="X66" s="48"/>
      <c r="Y66" s="28"/>
    </row>
    <row r="67" spans="1:37" x14ac:dyDescent="0.2">
      <c r="A67" s="26"/>
      <c r="B67" s="42"/>
      <c r="C67" s="57" t="s">
        <v>1016</v>
      </c>
      <c r="D67" s="44"/>
      <c r="E67" s="44"/>
      <c r="F67" s="373"/>
      <c r="G67" s="44"/>
      <c r="H67" s="44"/>
      <c r="I67" s="44"/>
      <c r="J67" s="44"/>
      <c r="K67" s="249"/>
      <c r="L67" s="44"/>
      <c r="M67" s="249"/>
      <c r="N67" s="289"/>
      <c r="O67" s="289"/>
      <c r="P67" s="289"/>
      <c r="Q67" s="289"/>
      <c r="R67" s="44"/>
      <c r="S67" s="44"/>
      <c r="T67" s="44"/>
      <c r="U67" s="44"/>
      <c r="V67" s="289"/>
      <c r="W67" s="47" t="str">
        <f>IF(OR(K67="",M67=""),"Incomplete","Complete")</f>
        <v>Incomplete</v>
      </c>
      <c r="X67" s="48"/>
      <c r="Y67" s="28"/>
    </row>
    <row r="68" spans="1:37" ht="15.75" x14ac:dyDescent="0.25">
      <c r="A68" s="26"/>
      <c r="B68" s="42"/>
      <c r="C68" s="57"/>
      <c r="D68" s="374"/>
      <c r="E68" s="374"/>
      <c r="F68" s="374"/>
      <c r="G68" s="44"/>
      <c r="H68" s="44"/>
      <c r="I68" s="44"/>
      <c r="J68" s="44"/>
      <c r="K68" s="44"/>
      <c r="L68" s="289"/>
      <c r="M68" s="289"/>
      <c r="N68" s="289"/>
      <c r="O68" s="289"/>
      <c r="P68" s="289"/>
      <c r="Q68" s="289"/>
      <c r="R68" s="44"/>
      <c r="S68" s="44"/>
      <c r="T68" s="44"/>
      <c r="U68" s="44"/>
      <c r="V68" s="289"/>
      <c r="W68" s="283"/>
      <c r="X68" s="48"/>
      <c r="Y68" s="28"/>
    </row>
    <row r="69" spans="1:37" x14ac:dyDescent="0.2">
      <c r="A69" s="26"/>
      <c r="B69" s="42"/>
      <c r="C69" s="465" t="str">
        <f>"iii) Number and value of blocked or frozen account for financial sanctions purposes as at "&amp;TEXT(Reporting_Period_End_Date,"DD-MMM-YYYY")</f>
        <v>iii) Number and value of blocked or frozen account for financial sanctions purposes as at 00-Jan-1900</v>
      </c>
      <c r="D69" s="465"/>
      <c r="E69" s="465"/>
      <c r="F69" s="465"/>
      <c r="G69" s="465"/>
      <c r="H69" s="465"/>
      <c r="I69" s="44"/>
      <c r="J69" s="44"/>
      <c r="K69" s="249"/>
      <c r="L69" s="44"/>
      <c r="M69" s="249"/>
      <c r="N69" s="289"/>
      <c r="O69" s="289"/>
      <c r="P69" s="289"/>
      <c r="Q69" s="289"/>
      <c r="R69" s="44"/>
      <c r="S69" s="44"/>
      <c r="T69" s="44"/>
      <c r="U69" s="44"/>
      <c r="V69" s="289"/>
      <c r="W69" s="47" t="str">
        <f>IF(OR(K69="",M69=""),"Incomplete","Complete")</f>
        <v>Incomplete</v>
      </c>
      <c r="X69" s="48"/>
      <c r="Y69" s="28"/>
    </row>
    <row r="70" spans="1:37" ht="12.75" customHeight="1" x14ac:dyDescent="0.25">
      <c r="A70" s="26"/>
      <c r="B70" s="42"/>
      <c r="C70" s="465"/>
      <c r="D70" s="465"/>
      <c r="E70" s="465"/>
      <c r="F70" s="465"/>
      <c r="G70" s="465"/>
      <c r="H70" s="465"/>
      <c r="I70" s="44"/>
      <c r="J70" s="282"/>
      <c r="K70" s="282"/>
      <c r="L70" s="282"/>
      <c r="M70" s="282"/>
      <c r="N70" s="366"/>
      <c r="O70" s="366"/>
      <c r="P70" s="366"/>
      <c r="Q70" s="282"/>
      <c r="R70" s="44"/>
      <c r="S70" s="44"/>
      <c r="T70" s="44"/>
      <c r="U70" s="44"/>
      <c r="V70" s="282"/>
      <c r="W70" s="283"/>
      <c r="X70" s="48"/>
      <c r="Y70" s="28"/>
      <c r="AC70" s="7"/>
    </row>
    <row r="71" spans="1:37" ht="12.75" customHeight="1" x14ac:dyDescent="0.25">
      <c r="A71" s="26"/>
      <c r="B71" s="42"/>
      <c r="C71" s="234"/>
      <c r="D71" s="234"/>
      <c r="E71" s="234"/>
      <c r="F71" s="234"/>
      <c r="G71" s="234"/>
      <c r="H71" s="234"/>
      <c r="I71" s="44"/>
      <c r="J71" s="282"/>
      <c r="K71" s="282"/>
      <c r="L71" s="282"/>
      <c r="M71" s="282"/>
      <c r="N71" s="366"/>
      <c r="O71" s="366"/>
      <c r="P71" s="366"/>
      <c r="Q71" s="282"/>
      <c r="R71" s="44"/>
      <c r="S71" s="44"/>
      <c r="T71" s="44"/>
      <c r="U71" s="44"/>
      <c r="V71" s="282"/>
      <c r="W71" s="283"/>
      <c r="X71" s="48"/>
      <c r="Y71" s="28"/>
      <c r="AC71" s="7"/>
    </row>
    <row r="72" spans="1:37" ht="13.5" customHeight="1" x14ac:dyDescent="0.25">
      <c r="A72" s="26"/>
      <c r="B72" s="42"/>
      <c r="C72" s="287"/>
      <c r="D72" s="44"/>
      <c r="E72" s="44"/>
      <c r="F72" s="289"/>
      <c r="G72" s="44"/>
      <c r="H72" s="290"/>
      <c r="I72" s="282"/>
      <c r="J72" s="290"/>
      <c r="K72" s="290"/>
      <c r="L72" s="44"/>
      <c r="M72" s="282"/>
      <c r="N72" s="282"/>
      <c r="O72" s="282"/>
      <c r="P72" s="282"/>
      <c r="Q72" s="282"/>
      <c r="R72" s="282"/>
      <c r="S72" s="282"/>
      <c r="T72" s="282"/>
      <c r="U72" s="282"/>
      <c r="V72" s="283"/>
      <c r="W72" s="283"/>
      <c r="X72" s="48"/>
      <c r="Y72" s="28"/>
      <c r="AK72" s="7"/>
    </row>
    <row r="73" spans="1:37" ht="13.9" customHeight="1" x14ac:dyDescent="0.2">
      <c r="A73" s="26"/>
      <c r="B73" s="42"/>
      <c r="C73" s="113" t="s">
        <v>869</v>
      </c>
      <c r="D73" s="44"/>
      <c r="E73" s="44"/>
      <c r="F73" s="289"/>
      <c r="G73" s="58"/>
      <c r="H73" s="290"/>
      <c r="I73" s="44"/>
      <c r="J73" s="44"/>
      <c r="K73" s="249"/>
      <c r="L73" s="44"/>
      <c r="M73" s="44"/>
      <c r="N73" s="44"/>
      <c r="O73" s="44"/>
      <c r="P73" s="44"/>
      <c r="Q73" s="44"/>
      <c r="R73" s="289"/>
      <c r="S73" s="289"/>
      <c r="T73" s="289"/>
      <c r="U73" s="282"/>
      <c r="V73" s="282"/>
      <c r="W73" s="47" t="str">
        <f>IF(OR(K73=""),"Incomplete","Complete")</f>
        <v>Incomplete</v>
      </c>
      <c r="X73" s="48"/>
      <c r="Y73" s="28"/>
      <c r="AK73" s="7"/>
    </row>
    <row r="74" spans="1:37" ht="16.5" thickBot="1" x14ac:dyDescent="0.3">
      <c r="A74" s="26"/>
      <c r="B74" s="49"/>
      <c r="C74" s="362"/>
      <c r="D74" s="50"/>
      <c r="E74" s="50"/>
      <c r="F74" s="50"/>
      <c r="G74" s="50"/>
      <c r="H74" s="50"/>
      <c r="I74" s="50"/>
      <c r="J74" s="50"/>
      <c r="K74" s="50"/>
      <c r="L74" s="50"/>
      <c r="M74" s="50"/>
      <c r="N74" s="300"/>
      <c r="O74" s="300"/>
      <c r="P74" s="300"/>
      <c r="Q74" s="300"/>
      <c r="R74" s="50"/>
      <c r="S74" s="50"/>
      <c r="T74" s="50"/>
      <c r="U74" s="50"/>
      <c r="V74" s="300"/>
      <c r="W74" s="332"/>
      <c r="X74" s="52"/>
      <c r="Y74" s="28"/>
    </row>
    <row r="75" spans="1:37" ht="16.5" thickBot="1" x14ac:dyDescent="0.3">
      <c r="A75" s="26"/>
      <c r="C75" s="368"/>
      <c r="D75" s="22"/>
      <c r="E75" s="22"/>
      <c r="F75" s="22"/>
      <c r="G75" s="22"/>
      <c r="H75" s="22"/>
      <c r="I75" s="260"/>
      <c r="J75" s="7"/>
      <c r="K75" s="7"/>
      <c r="L75" s="7"/>
      <c r="M75" s="7"/>
      <c r="N75" s="7"/>
      <c r="O75" s="7"/>
      <c r="P75" s="7"/>
      <c r="Q75" s="7"/>
      <c r="R75" s="22"/>
      <c r="S75" s="22"/>
      <c r="T75" s="22"/>
      <c r="U75" s="22"/>
      <c r="V75" s="7"/>
      <c r="W75" s="315"/>
      <c r="X75" s="22"/>
      <c r="Y75" s="28"/>
    </row>
    <row r="76" spans="1:37" ht="13.5" thickBot="1" x14ac:dyDescent="0.25">
      <c r="A76" s="26"/>
      <c r="B76" s="32"/>
      <c r="C76" s="356" t="str">
        <f>"E-6.  Blocked or frozen assets for reasons other than for financial sanctions purposes as at "&amp;TEXT(Reporting_Period_End_Date,"DD-MMM-YYYY")</f>
        <v>E-6.  Blocked or frozen assets for reasons other than for financial sanctions purposes as at 00-Jan-1900</v>
      </c>
      <c r="D76" s="357"/>
      <c r="E76" s="357"/>
      <c r="F76" s="34"/>
      <c r="G76" s="34"/>
      <c r="H76" s="34"/>
      <c r="I76" s="34"/>
      <c r="J76" s="297"/>
      <c r="K76" s="297"/>
      <c r="L76" s="297"/>
      <c r="M76" s="297"/>
      <c r="N76" s="297"/>
      <c r="O76" s="297"/>
      <c r="P76" s="297"/>
      <c r="Q76" s="297"/>
      <c r="R76" s="34"/>
      <c r="S76" s="34"/>
      <c r="T76" s="34"/>
      <c r="U76" s="372"/>
      <c r="V76" s="297"/>
      <c r="W76" s="60" t="str">
        <f>"The information requested in this question is a snapshot position as at "&amp;TEXT(Reporting_Period_End_Date,"DD-MMM-YYYY")</f>
        <v>The information requested in this question is a snapshot position as at 00-Jan-1900</v>
      </c>
      <c r="X76" s="36"/>
      <c r="Y76" s="28"/>
      <c r="AA76" s="359" t="s">
        <v>973</v>
      </c>
      <c r="AB76" s="360" t="s">
        <v>974</v>
      </c>
    </row>
    <row r="77" spans="1:37" ht="15.75" x14ac:dyDescent="0.25">
      <c r="A77" s="26"/>
      <c r="B77" s="42"/>
      <c r="C77" s="375"/>
      <c r="D77" s="376"/>
      <c r="E77" s="376"/>
      <c r="F77" s="44"/>
      <c r="G77" s="44"/>
      <c r="H77" s="44"/>
      <c r="I77" s="44"/>
      <c r="J77" s="289"/>
      <c r="K77" s="289"/>
      <c r="L77" s="289"/>
      <c r="M77" s="289"/>
      <c r="N77" s="289"/>
      <c r="O77" s="289"/>
      <c r="P77" s="289"/>
      <c r="Q77" s="289"/>
      <c r="R77" s="44"/>
      <c r="S77" s="44"/>
      <c r="T77" s="44"/>
      <c r="U77" s="44"/>
      <c r="V77" s="289"/>
      <c r="W77" s="283"/>
      <c r="X77" s="48"/>
      <c r="Y77" s="28"/>
    </row>
    <row r="78" spans="1:37" x14ac:dyDescent="0.2">
      <c r="A78" s="26"/>
      <c r="B78" s="42"/>
      <c r="C78" s="465" t="str">
        <f>"Please provide details of any blocked or frozen assets for reasons other than sanctions as at "&amp;TEXT(Reporting_Period_End_Date,"DD-MMM-YYYY")</f>
        <v>Please provide details of any blocked or frozen assets for reasons other than sanctions as at 00-Jan-1900</v>
      </c>
      <c r="D78" s="465"/>
      <c r="E78" s="465"/>
      <c r="F78" s="465"/>
      <c r="G78" s="465"/>
      <c r="H78" s="465"/>
      <c r="I78" s="465"/>
      <c r="J78" s="289"/>
      <c r="K78" s="289"/>
      <c r="L78" s="289"/>
      <c r="M78" s="289"/>
      <c r="N78" s="289"/>
      <c r="O78" s="289"/>
      <c r="P78" s="289"/>
      <c r="Q78" s="289"/>
      <c r="R78" s="44"/>
      <c r="S78" s="44"/>
      <c r="T78" s="44"/>
      <c r="U78" s="44"/>
      <c r="V78" s="289"/>
      <c r="W78" s="47" t="str">
        <f>IF(COUNTIF(W79:W88,"Incomplete")&gt;0,"Incomplete","Complete")</f>
        <v>Incomplete</v>
      </c>
      <c r="X78" s="48"/>
      <c r="Y78" s="28"/>
    </row>
    <row r="79" spans="1:37" ht="25.5" x14ac:dyDescent="0.25">
      <c r="A79" s="26"/>
      <c r="B79" s="42"/>
      <c r="C79" s="465"/>
      <c r="D79" s="465"/>
      <c r="E79" s="465"/>
      <c r="F79" s="465"/>
      <c r="G79" s="465"/>
      <c r="H79" s="465"/>
      <c r="I79" s="465"/>
      <c r="J79" s="44"/>
      <c r="K79" s="285" t="s">
        <v>68</v>
      </c>
      <c r="L79" s="275"/>
      <c r="M79" s="285" t="s">
        <v>69</v>
      </c>
      <c r="N79" s="289"/>
      <c r="O79" s="289"/>
      <c r="P79" s="289"/>
      <c r="Q79" s="289"/>
      <c r="R79" s="44"/>
      <c r="S79" s="44"/>
      <c r="T79" s="44"/>
      <c r="U79" s="44"/>
      <c r="V79" s="289"/>
      <c r="W79" s="283"/>
      <c r="X79" s="48"/>
      <c r="Y79" s="28"/>
    </row>
    <row r="80" spans="1:37" ht="15.75" x14ac:dyDescent="0.25">
      <c r="A80" s="26"/>
      <c r="B80" s="42"/>
      <c r="C80" s="57"/>
      <c r="D80" s="44"/>
      <c r="E80" s="44"/>
      <c r="F80" s="44"/>
      <c r="G80" s="44"/>
      <c r="H80" s="44"/>
      <c r="I80" s="44"/>
      <c r="J80" s="44"/>
      <c r="K80" s="65" t="s">
        <v>2</v>
      </c>
      <c r="L80" s="44"/>
      <c r="M80" s="65" t="s">
        <v>8</v>
      </c>
      <c r="N80" s="289"/>
      <c r="O80" s="289"/>
      <c r="P80" s="289"/>
      <c r="Q80" s="289"/>
      <c r="R80" s="44"/>
      <c r="S80" s="44"/>
      <c r="T80" s="44"/>
      <c r="U80" s="44"/>
      <c r="V80" s="289"/>
      <c r="W80" s="283"/>
      <c r="X80" s="48"/>
      <c r="Y80" s="28"/>
    </row>
    <row r="81" spans="1:37" ht="15.75" x14ac:dyDescent="0.25">
      <c r="A81" s="26"/>
      <c r="B81" s="42"/>
      <c r="C81" s="465" t="s">
        <v>67</v>
      </c>
      <c r="D81" s="465"/>
      <c r="E81" s="465"/>
      <c r="F81" s="465"/>
      <c r="G81" s="465"/>
      <c r="H81" s="465"/>
      <c r="I81" s="44"/>
      <c r="J81" s="44"/>
      <c r="K81" s="289"/>
      <c r="L81" s="44"/>
      <c r="M81" s="289"/>
      <c r="N81" s="289"/>
      <c r="O81" s="289"/>
      <c r="P81" s="289"/>
      <c r="Q81" s="289"/>
      <c r="R81" s="44"/>
      <c r="S81" s="44"/>
      <c r="T81" s="44"/>
      <c r="U81" s="289"/>
      <c r="V81" s="289"/>
      <c r="W81" s="283"/>
      <c r="X81" s="48"/>
      <c r="Y81" s="28"/>
    </row>
    <row r="82" spans="1:37" x14ac:dyDescent="0.2">
      <c r="A82" s="26"/>
      <c r="B82" s="42"/>
      <c r="C82" s="465"/>
      <c r="D82" s="465"/>
      <c r="E82" s="465"/>
      <c r="F82" s="465"/>
      <c r="G82" s="465"/>
      <c r="H82" s="465"/>
      <c r="I82" s="44"/>
      <c r="J82" s="44"/>
      <c r="K82" s="249"/>
      <c r="L82" s="44"/>
      <c r="M82" s="249"/>
      <c r="N82" s="289"/>
      <c r="O82" s="289"/>
      <c r="P82" s="289"/>
      <c r="Q82" s="289"/>
      <c r="R82" s="44"/>
      <c r="S82" s="44"/>
      <c r="T82" s="44"/>
      <c r="U82" s="44"/>
      <c r="V82" s="289"/>
      <c r="W82" s="47" t="str">
        <f>IF(OR(K82="",M82=""),"Incomplete","Complete")</f>
        <v>Incomplete</v>
      </c>
      <c r="X82" s="48"/>
      <c r="Y82" s="28"/>
    </row>
    <row r="83" spans="1:37" ht="15.75" x14ac:dyDescent="0.25">
      <c r="A83" s="26"/>
      <c r="B83" s="42"/>
      <c r="C83" s="57"/>
      <c r="D83" s="44"/>
      <c r="E83" s="44"/>
      <c r="F83" s="44"/>
      <c r="G83" s="44"/>
      <c r="H83" s="44"/>
      <c r="I83" s="44"/>
      <c r="J83" s="44"/>
      <c r="K83" s="44"/>
      <c r="L83" s="289"/>
      <c r="M83" s="289"/>
      <c r="N83" s="289"/>
      <c r="O83" s="289"/>
      <c r="P83" s="289"/>
      <c r="Q83" s="289"/>
      <c r="R83" s="44"/>
      <c r="S83" s="44"/>
      <c r="T83" s="44"/>
      <c r="U83" s="44"/>
      <c r="V83" s="289"/>
      <c r="W83" s="283"/>
      <c r="X83" s="48"/>
      <c r="Y83" s="28"/>
    </row>
    <row r="84" spans="1:37" x14ac:dyDescent="0.2">
      <c r="A84" s="26"/>
      <c r="B84" s="42"/>
      <c r="C84" s="377" t="s">
        <v>9</v>
      </c>
      <c r="D84" s="115"/>
      <c r="E84" s="115"/>
      <c r="F84" s="44"/>
      <c r="G84" s="44"/>
      <c r="H84" s="44"/>
      <c r="I84" s="44"/>
      <c r="J84" s="44"/>
      <c r="K84" s="249"/>
      <c r="L84" s="44"/>
      <c r="M84" s="249"/>
      <c r="N84" s="289"/>
      <c r="O84" s="289"/>
      <c r="P84" s="289"/>
      <c r="Q84" s="289"/>
      <c r="R84" s="44"/>
      <c r="S84" s="44"/>
      <c r="T84" s="44"/>
      <c r="U84" s="378"/>
      <c r="V84" s="289"/>
      <c r="W84" s="47" t="str">
        <f>IF(OR(K84="",M84=""),"Incomplete","Complete")</f>
        <v>Incomplete</v>
      </c>
      <c r="X84" s="48"/>
      <c r="Y84" s="28"/>
    </row>
    <row r="85" spans="1:37" ht="12.75" customHeight="1" x14ac:dyDescent="0.25">
      <c r="A85" s="26"/>
      <c r="B85" s="42"/>
      <c r="C85" s="57"/>
      <c r="D85" s="44"/>
      <c r="E85" s="44"/>
      <c r="F85" s="44"/>
      <c r="G85" s="44"/>
      <c r="H85" s="44"/>
      <c r="I85" s="44"/>
      <c r="J85" s="282"/>
      <c r="K85" s="282"/>
      <c r="L85" s="282"/>
      <c r="M85" s="282"/>
      <c r="N85" s="366"/>
      <c r="O85" s="366"/>
      <c r="P85" s="366"/>
      <c r="Q85" s="282"/>
      <c r="R85" s="44"/>
      <c r="S85" s="44"/>
      <c r="T85" s="44"/>
      <c r="U85" s="44"/>
      <c r="V85" s="282"/>
      <c r="W85" s="283"/>
      <c r="X85" s="48"/>
      <c r="Y85" s="28"/>
      <c r="AC85" s="7"/>
    </row>
    <row r="86" spans="1:37" ht="13.5" customHeight="1" x14ac:dyDescent="0.25">
      <c r="A86" s="26"/>
      <c r="B86" s="42"/>
      <c r="C86" s="287"/>
      <c r="D86" s="44"/>
      <c r="E86" s="44"/>
      <c r="F86" s="289"/>
      <c r="G86" s="44"/>
      <c r="H86" s="290"/>
      <c r="I86" s="282"/>
      <c r="J86" s="290"/>
      <c r="K86" s="290"/>
      <c r="L86" s="44"/>
      <c r="M86" s="282"/>
      <c r="N86" s="282"/>
      <c r="O86" s="282"/>
      <c r="P86" s="282"/>
      <c r="Q86" s="282"/>
      <c r="R86" s="282"/>
      <c r="S86" s="282"/>
      <c r="T86" s="282"/>
      <c r="U86" s="282"/>
      <c r="V86" s="283"/>
      <c r="W86" s="283"/>
      <c r="X86" s="48"/>
      <c r="Y86" s="28"/>
      <c r="AK86" s="7"/>
    </row>
    <row r="87" spans="1:37" ht="13.9" customHeight="1" x14ac:dyDescent="0.2">
      <c r="A87" s="26"/>
      <c r="B87" s="42"/>
      <c r="C87" s="113" t="s">
        <v>869</v>
      </c>
      <c r="D87" s="44"/>
      <c r="E87" s="44"/>
      <c r="F87" s="289"/>
      <c r="G87" s="58"/>
      <c r="H87" s="290"/>
      <c r="I87" s="44"/>
      <c r="J87" s="44"/>
      <c r="K87" s="249"/>
      <c r="L87" s="44"/>
      <c r="M87" s="44"/>
      <c r="N87" s="44"/>
      <c r="O87" s="44"/>
      <c r="P87" s="44"/>
      <c r="Q87" s="44"/>
      <c r="R87" s="289"/>
      <c r="S87" s="289"/>
      <c r="T87" s="289"/>
      <c r="U87" s="282"/>
      <c r="V87" s="282"/>
      <c r="W87" s="47" t="str">
        <f>IF(OR(K87=""),"Incomplete","Complete")</f>
        <v>Incomplete</v>
      </c>
      <c r="X87" s="48"/>
      <c r="Y87" s="28"/>
      <c r="AK87" s="7"/>
    </row>
    <row r="88" spans="1:37" ht="13.5" thickBot="1" x14ac:dyDescent="0.25">
      <c r="A88" s="26"/>
      <c r="B88" s="49"/>
      <c r="C88" s="50"/>
      <c r="D88" s="50"/>
      <c r="E88" s="50"/>
      <c r="F88" s="50"/>
      <c r="G88" s="50"/>
      <c r="H88" s="50"/>
      <c r="I88" s="50"/>
      <c r="J88" s="300"/>
      <c r="K88" s="300"/>
      <c r="L88" s="300"/>
      <c r="M88" s="300"/>
      <c r="N88" s="300"/>
      <c r="O88" s="300"/>
      <c r="P88" s="300"/>
      <c r="Q88" s="300"/>
      <c r="R88" s="50"/>
      <c r="S88" s="50"/>
      <c r="T88" s="50"/>
      <c r="U88" s="379"/>
      <c r="V88" s="300"/>
      <c r="W88" s="300"/>
      <c r="X88" s="52"/>
      <c r="Y88" s="28"/>
    </row>
    <row r="89" spans="1:37" ht="13.5" thickBot="1" x14ac:dyDescent="0.25">
      <c r="A89" s="26"/>
      <c r="B89" s="22"/>
      <c r="C89" s="22"/>
      <c r="D89" s="22"/>
      <c r="E89" s="260"/>
      <c r="F89" s="7"/>
      <c r="G89" s="7"/>
      <c r="H89" s="7"/>
      <c r="I89" s="7"/>
      <c r="J89" s="7"/>
      <c r="K89" s="7"/>
      <c r="L89" s="7"/>
      <c r="M89" s="7"/>
      <c r="N89" s="7"/>
      <c r="O89" s="7"/>
      <c r="P89" s="7"/>
      <c r="Q89" s="7"/>
      <c r="R89" s="7"/>
      <c r="S89" s="7"/>
      <c r="T89" s="7"/>
      <c r="U89" s="7"/>
      <c r="V89" s="7"/>
      <c r="W89" s="7"/>
      <c r="X89" s="22"/>
      <c r="Y89" s="28"/>
    </row>
    <row r="90" spans="1:37" s="164" customFormat="1" ht="15" customHeight="1" thickBot="1" x14ac:dyDescent="0.25">
      <c r="A90" s="176"/>
      <c r="B90" s="32"/>
      <c r="C90" s="33" t="s">
        <v>1042</v>
      </c>
      <c r="D90" s="33"/>
      <c r="E90" s="34"/>
      <c r="F90" s="34"/>
      <c r="G90" s="34"/>
      <c r="H90" s="34"/>
      <c r="I90" s="297"/>
      <c r="J90" s="34"/>
      <c r="K90" s="34"/>
      <c r="L90" s="34"/>
      <c r="M90" s="34"/>
      <c r="N90" s="34"/>
      <c r="O90" s="34"/>
      <c r="P90" s="34"/>
      <c r="Q90" s="34"/>
      <c r="R90" s="34"/>
      <c r="S90" s="34"/>
      <c r="T90" s="34"/>
      <c r="U90" s="34"/>
      <c r="V90" s="34"/>
      <c r="W90" s="34"/>
      <c r="X90" s="349"/>
      <c r="Y90" s="181"/>
      <c r="AA90" s="359" t="s">
        <v>973</v>
      </c>
      <c r="AB90" s="360" t="s">
        <v>974</v>
      </c>
      <c r="AD90" s="8"/>
    </row>
    <row r="91" spans="1:37" s="164" customFormat="1" ht="15" customHeight="1" x14ac:dyDescent="0.2">
      <c r="A91" s="176"/>
      <c r="B91" s="38"/>
      <c r="C91" s="54"/>
      <c r="D91" s="54"/>
      <c r="E91" s="39"/>
      <c r="F91" s="39"/>
      <c r="G91" s="39"/>
      <c r="H91" s="39"/>
      <c r="I91" s="298"/>
      <c r="J91" s="39"/>
      <c r="K91" s="39"/>
      <c r="L91" s="39"/>
      <c r="M91" s="39"/>
      <c r="N91" s="39"/>
      <c r="O91" s="39"/>
      <c r="P91" s="39"/>
      <c r="Q91" s="39"/>
      <c r="R91" s="39"/>
      <c r="S91" s="39"/>
      <c r="T91" s="39"/>
      <c r="U91" s="39"/>
      <c r="V91" s="39"/>
      <c r="W91" s="39"/>
      <c r="X91" s="350"/>
      <c r="Y91" s="181"/>
    </row>
    <row r="92" spans="1:37" s="164" customFormat="1" ht="15" customHeight="1" x14ac:dyDescent="0.2">
      <c r="A92" s="176"/>
      <c r="B92" s="42"/>
      <c r="C92" s="440" t="s">
        <v>879</v>
      </c>
      <c r="D92" s="440"/>
      <c r="E92" s="440"/>
      <c r="F92" s="440"/>
      <c r="G92" s="449"/>
      <c r="H92" s="450"/>
      <c r="I92" s="450"/>
      <c r="J92" s="450"/>
      <c r="K92" s="450"/>
      <c r="L92" s="450"/>
      <c r="M92" s="450"/>
      <c r="N92" s="450"/>
      <c r="O92" s="450"/>
      <c r="P92" s="450"/>
      <c r="Q92" s="450"/>
      <c r="R92" s="450"/>
      <c r="S92" s="450"/>
      <c r="T92" s="450"/>
      <c r="U92" s="450"/>
      <c r="V92" s="450"/>
      <c r="W92" s="451"/>
      <c r="X92" s="350"/>
      <c r="Y92" s="181"/>
    </row>
    <row r="93" spans="1:37" s="164" customFormat="1" ht="15" customHeight="1" x14ac:dyDescent="0.2">
      <c r="A93" s="176"/>
      <c r="B93" s="42"/>
      <c r="C93" s="440"/>
      <c r="D93" s="440"/>
      <c r="E93" s="440"/>
      <c r="F93" s="440"/>
      <c r="G93" s="452"/>
      <c r="H93" s="453"/>
      <c r="I93" s="453"/>
      <c r="J93" s="453"/>
      <c r="K93" s="453"/>
      <c r="L93" s="453"/>
      <c r="M93" s="453"/>
      <c r="N93" s="453"/>
      <c r="O93" s="453"/>
      <c r="P93" s="453"/>
      <c r="Q93" s="453"/>
      <c r="R93" s="453"/>
      <c r="S93" s="453"/>
      <c r="T93" s="453"/>
      <c r="U93" s="453"/>
      <c r="V93" s="453"/>
      <c r="W93" s="454"/>
      <c r="X93" s="350"/>
      <c r="Y93" s="181"/>
    </row>
    <row r="94" spans="1:37" s="164" customFormat="1" ht="15" customHeight="1" x14ac:dyDescent="0.2">
      <c r="A94" s="176"/>
      <c r="B94" s="42"/>
      <c r="C94" s="440"/>
      <c r="D94" s="440"/>
      <c r="E94" s="440"/>
      <c r="F94" s="440"/>
      <c r="G94" s="452"/>
      <c r="H94" s="453"/>
      <c r="I94" s="453"/>
      <c r="J94" s="453"/>
      <c r="K94" s="453"/>
      <c r="L94" s="453"/>
      <c r="M94" s="453"/>
      <c r="N94" s="453"/>
      <c r="O94" s="453"/>
      <c r="P94" s="453"/>
      <c r="Q94" s="453"/>
      <c r="R94" s="453"/>
      <c r="S94" s="453"/>
      <c r="T94" s="453"/>
      <c r="U94" s="453"/>
      <c r="V94" s="453"/>
      <c r="W94" s="454"/>
      <c r="X94" s="350"/>
      <c r="Y94" s="181"/>
    </row>
    <row r="95" spans="1:37" s="164" customFormat="1" ht="15" customHeight="1" x14ac:dyDescent="0.2">
      <c r="A95" s="176"/>
      <c r="B95" s="42"/>
      <c r="C95" s="81"/>
      <c r="D95" s="81"/>
      <c r="E95" s="81"/>
      <c r="F95" s="77"/>
      <c r="G95" s="452"/>
      <c r="H95" s="453"/>
      <c r="I95" s="453"/>
      <c r="J95" s="453"/>
      <c r="K95" s="453"/>
      <c r="L95" s="453"/>
      <c r="M95" s="453"/>
      <c r="N95" s="453"/>
      <c r="O95" s="453"/>
      <c r="P95" s="453"/>
      <c r="Q95" s="453"/>
      <c r="R95" s="453"/>
      <c r="S95" s="453"/>
      <c r="T95" s="453"/>
      <c r="U95" s="453"/>
      <c r="V95" s="453"/>
      <c r="W95" s="454"/>
      <c r="X95" s="350"/>
      <c r="Y95" s="181"/>
    </row>
    <row r="96" spans="1:37" s="164" customFormat="1" ht="15" customHeight="1" x14ac:dyDescent="0.2">
      <c r="A96" s="176"/>
      <c r="B96" s="42"/>
      <c r="C96" s="77"/>
      <c r="D96" s="77"/>
      <c r="E96" s="77"/>
      <c r="F96" s="77"/>
      <c r="G96" s="452"/>
      <c r="H96" s="453"/>
      <c r="I96" s="453"/>
      <c r="J96" s="453"/>
      <c r="K96" s="453"/>
      <c r="L96" s="453"/>
      <c r="M96" s="453"/>
      <c r="N96" s="453"/>
      <c r="O96" s="453"/>
      <c r="P96" s="453"/>
      <c r="Q96" s="453"/>
      <c r="R96" s="453"/>
      <c r="S96" s="453"/>
      <c r="T96" s="453"/>
      <c r="U96" s="453"/>
      <c r="V96" s="453"/>
      <c r="W96" s="454"/>
      <c r="X96" s="350"/>
      <c r="Y96" s="181"/>
    </row>
    <row r="97" spans="1:28" s="164" customFormat="1" ht="15" customHeight="1" x14ac:dyDescent="0.2">
      <c r="A97" s="176"/>
      <c r="B97" s="42"/>
      <c r="C97" s="77"/>
      <c r="D97" s="77"/>
      <c r="E97" s="77"/>
      <c r="F97" s="77"/>
      <c r="G97" s="452"/>
      <c r="H97" s="453"/>
      <c r="I97" s="453"/>
      <c r="J97" s="453"/>
      <c r="K97" s="453"/>
      <c r="L97" s="453"/>
      <c r="M97" s="453"/>
      <c r="N97" s="453"/>
      <c r="O97" s="453"/>
      <c r="P97" s="453"/>
      <c r="Q97" s="453"/>
      <c r="R97" s="453"/>
      <c r="S97" s="453"/>
      <c r="T97" s="453"/>
      <c r="U97" s="453"/>
      <c r="V97" s="453"/>
      <c r="W97" s="454"/>
      <c r="X97" s="350"/>
      <c r="Y97" s="181"/>
    </row>
    <row r="98" spans="1:28" s="164" customFormat="1" ht="15" customHeight="1" x14ac:dyDescent="0.2">
      <c r="A98" s="176"/>
      <c r="B98" s="42"/>
      <c r="C98" s="77"/>
      <c r="D98" s="77"/>
      <c r="E98" s="77"/>
      <c r="F98" s="77"/>
      <c r="G98" s="452"/>
      <c r="H98" s="453"/>
      <c r="I98" s="453"/>
      <c r="J98" s="453"/>
      <c r="K98" s="453"/>
      <c r="L98" s="453"/>
      <c r="M98" s="453"/>
      <c r="N98" s="453"/>
      <c r="O98" s="453"/>
      <c r="P98" s="453"/>
      <c r="Q98" s="453"/>
      <c r="R98" s="453"/>
      <c r="S98" s="453"/>
      <c r="T98" s="453"/>
      <c r="U98" s="453"/>
      <c r="V98" s="453"/>
      <c r="W98" s="454"/>
      <c r="X98" s="350"/>
      <c r="Y98" s="181"/>
    </row>
    <row r="99" spans="1:28" s="164" customFormat="1" ht="15" customHeight="1" x14ac:dyDescent="0.2">
      <c r="A99" s="176"/>
      <c r="B99" s="42"/>
      <c r="C99" s="77"/>
      <c r="D99" s="77"/>
      <c r="E99" s="77"/>
      <c r="F99" s="77"/>
      <c r="G99" s="452"/>
      <c r="H99" s="453"/>
      <c r="I99" s="453"/>
      <c r="J99" s="453"/>
      <c r="K99" s="453"/>
      <c r="L99" s="453"/>
      <c r="M99" s="453"/>
      <c r="N99" s="453"/>
      <c r="O99" s="453"/>
      <c r="P99" s="453"/>
      <c r="Q99" s="453"/>
      <c r="R99" s="453"/>
      <c r="S99" s="453"/>
      <c r="T99" s="453"/>
      <c r="U99" s="453"/>
      <c r="V99" s="453"/>
      <c r="W99" s="454"/>
      <c r="X99" s="350"/>
      <c r="Y99" s="181"/>
    </row>
    <row r="100" spans="1:28" s="164" customFormat="1" ht="15" customHeight="1" x14ac:dyDescent="0.2">
      <c r="A100" s="176"/>
      <c r="B100" s="42"/>
      <c r="C100" s="77"/>
      <c r="D100" s="77"/>
      <c r="E100" s="77"/>
      <c r="F100" s="77"/>
      <c r="G100" s="455"/>
      <c r="H100" s="456"/>
      <c r="I100" s="456"/>
      <c r="J100" s="456"/>
      <c r="K100" s="456"/>
      <c r="L100" s="456"/>
      <c r="M100" s="456"/>
      <c r="N100" s="456"/>
      <c r="O100" s="456"/>
      <c r="P100" s="456"/>
      <c r="Q100" s="456"/>
      <c r="R100" s="456"/>
      <c r="S100" s="456"/>
      <c r="T100" s="456"/>
      <c r="U100" s="456"/>
      <c r="V100" s="456"/>
      <c r="W100" s="457"/>
      <c r="X100" s="350"/>
      <c r="Y100" s="181"/>
    </row>
    <row r="101" spans="1:28" s="164" customFormat="1" ht="15" customHeight="1" thickBot="1" x14ac:dyDescent="0.25">
      <c r="A101" s="176"/>
      <c r="B101" s="49"/>
      <c r="C101" s="50"/>
      <c r="D101" s="50"/>
      <c r="E101" s="50"/>
      <c r="F101" s="50"/>
      <c r="G101" s="50"/>
      <c r="H101" s="50"/>
      <c r="I101" s="300"/>
      <c r="J101" s="50"/>
      <c r="K101" s="50"/>
      <c r="L101" s="50"/>
      <c r="M101" s="50"/>
      <c r="N101" s="50"/>
      <c r="O101" s="50"/>
      <c r="P101" s="50"/>
      <c r="Q101" s="50"/>
      <c r="R101" s="50"/>
      <c r="S101" s="50"/>
      <c r="T101" s="50"/>
      <c r="U101" s="50"/>
      <c r="V101" s="50"/>
      <c r="W101" s="50"/>
      <c r="X101" s="352"/>
      <c r="Y101" s="181"/>
    </row>
    <row r="102" spans="1:28" ht="13.5" thickBot="1" x14ac:dyDescent="0.25">
      <c r="A102" s="26"/>
      <c r="B102" s="22"/>
      <c r="C102" s="22"/>
      <c r="D102" s="22"/>
      <c r="E102" s="22"/>
      <c r="F102" s="22"/>
      <c r="G102" s="22"/>
      <c r="H102" s="22"/>
      <c r="I102" s="260"/>
      <c r="J102" s="7"/>
      <c r="K102" s="7"/>
      <c r="L102" s="7"/>
      <c r="M102" s="7"/>
      <c r="N102" s="7"/>
      <c r="O102" s="7"/>
      <c r="P102" s="7"/>
      <c r="Q102" s="7"/>
      <c r="R102" s="22"/>
      <c r="S102" s="22"/>
      <c r="T102" s="22"/>
      <c r="U102" s="380"/>
      <c r="V102" s="7"/>
      <c r="W102" s="7"/>
      <c r="X102" s="22"/>
      <c r="Y102" s="28"/>
    </row>
    <row r="103" spans="1:28" ht="15" customHeight="1" thickBot="1" x14ac:dyDescent="0.25">
      <c r="A103" s="26"/>
      <c r="B103" s="32"/>
      <c r="C103" s="33" t="s">
        <v>864</v>
      </c>
      <c r="D103" s="33"/>
      <c r="E103" s="34"/>
      <c r="F103" s="34"/>
      <c r="G103" s="34"/>
      <c r="H103" s="34"/>
      <c r="I103" s="297"/>
      <c r="J103" s="34"/>
      <c r="K103" s="34"/>
      <c r="L103" s="34"/>
      <c r="M103" s="34"/>
      <c r="N103" s="34"/>
      <c r="O103" s="297"/>
      <c r="P103" s="297"/>
      <c r="Q103" s="297"/>
      <c r="R103" s="297"/>
      <c r="S103" s="297"/>
      <c r="T103" s="297"/>
      <c r="U103" s="297"/>
      <c r="V103" s="297"/>
      <c r="W103" s="297"/>
      <c r="X103" s="349"/>
      <c r="Y103" s="348"/>
      <c r="AA103" s="359" t="s">
        <v>973</v>
      </c>
      <c r="AB103" s="360" t="s">
        <v>974</v>
      </c>
    </row>
    <row r="104" spans="1:28" ht="15" customHeight="1" x14ac:dyDescent="0.2">
      <c r="A104" s="26"/>
      <c r="B104" s="42"/>
      <c r="C104" s="39"/>
      <c r="D104" s="39"/>
      <c r="E104" s="39"/>
      <c r="F104" s="39"/>
      <c r="G104" s="39"/>
      <c r="H104" s="39"/>
      <c r="I104" s="298"/>
      <c r="J104" s="39"/>
      <c r="K104" s="39"/>
      <c r="L104" s="39"/>
      <c r="M104" s="39"/>
      <c r="N104" s="44"/>
      <c r="O104" s="289"/>
      <c r="P104" s="289"/>
      <c r="Q104" s="289"/>
      <c r="R104" s="289"/>
      <c r="S104" s="289"/>
      <c r="T104" s="289"/>
      <c r="U104" s="289"/>
      <c r="V104" s="289"/>
      <c r="W104" s="289"/>
      <c r="X104" s="350"/>
      <c r="Y104" s="348"/>
    </row>
    <row r="105" spans="1:28" ht="15" customHeight="1" x14ac:dyDescent="0.2">
      <c r="A105" s="26"/>
      <c r="B105" s="42"/>
      <c r="C105" s="481" t="str">
        <f ca="1">"Please indicate here whether this form, '"&amp;$A$1&amp;"', is complete."</f>
        <v>Please indicate here whether this form, 'Form E', is complete.</v>
      </c>
      <c r="D105" s="481"/>
      <c r="E105" s="481"/>
      <c r="F105" s="481"/>
      <c r="G105" s="481"/>
      <c r="H105" s="481"/>
      <c r="I105" s="66"/>
      <c r="J105" s="66"/>
      <c r="K105" s="67"/>
      <c r="L105" s="44"/>
      <c r="M105" s="79" t="str">
        <f>IF(AND(COUNTIF($W$19:$W$88,"Incomplete")&gt;0,K105="Complete"),"Errors identified. Please review and correct the items marked.",IF(COUNTIF($W$19:$W$88,"Possible error")&gt;0,"Possible error",""))</f>
        <v/>
      </c>
      <c r="N105" s="44"/>
      <c r="O105" s="289"/>
      <c r="P105" s="289"/>
      <c r="Q105" s="289"/>
      <c r="R105" s="289"/>
      <c r="S105" s="289"/>
      <c r="T105" s="289"/>
      <c r="U105" s="289"/>
      <c r="V105" s="289"/>
      <c r="W105" s="47" t="str">
        <f>W5</f>
        <v>Incomplete</v>
      </c>
      <c r="X105" s="350"/>
      <c r="Y105" s="348"/>
    </row>
    <row r="106" spans="1:28" ht="15" customHeight="1" x14ac:dyDescent="0.2">
      <c r="A106" s="26"/>
      <c r="B106" s="42"/>
      <c r="C106" s="287"/>
      <c r="D106" s="287"/>
      <c r="E106" s="287"/>
      <c r="F106" s="287"/>
      <c r="G106" s="287"/>
      <c r="H106" s="287"/>
      <c r="I106" s="66"/>
      <c r="J106" s="66"/>
      <c r="K106" s="66"/>
      <c r="L106" s="44"/>
      <c r="M106" s="82" t="s">
        <v>974</v>
      </c>
      <c r="N106" s="44"/>
      <c r="O106" s="289"/>
      <c r="P106" s="289"/>
      <c r="Q106" s="289"/>
      <c r="R106" s="289"/>
      <c r="S106" s="289"/>
      <c r="T106" s="289"/>
      <c r="U106" s="289"/>
      <c r="V106" s="289"/>
      <c r="W106" s="289"/>
      <c r="X106" s="350"/>
      <c r="Y106" s="348"/>
    </row>
    <row r="107" spans="1:28" ht="15" customHeight="1" thickBot="1" x14ac:dyDescent="0.25">
      <c r="A107" s="26"/>
      <c r="B107" s="49"/>
      <c r="C107" s="50"/>
      <c r="D107" s="50"/>
      <c r="E107" s="50"/>
      <c r="F107" s="50"/>
      <c r="G107" s="50"/>
      <c r="H107" s="50"/>
      <c r="I107" s="50"/>
      <c r="J107" s="50"/>
      <c r="K107" s="50"/>
      <c r="L107" s="50"/>
      <c r="M107" s="50"/>
      <c r="N107" s="50"/>
      <c r="O107" s="300"/>
      <c r="P107" s="300"/>
      <c r="Q107" s="300"/>
      <c r="R107" s="300"/>
      <c r="S107" s="300"/>
      <c r="T107" s="300"/>
      <c r="U107" s="300"/>
      <c r="V107" s="300"/>
      <c r="W107" s="300"/>
      <c r="X107" s="352"/>
      <c r="Y107" s="348"/>
    </row>
    <row r="108" spans="1:28" ht="13.5" thickBot="1" x14ac:dyDescent="0.25">
      <c r="A108" s="83"/>
      <c r="B108" s="84"/>
      <c r="C108" s="84"/>
      <c r="D108" s="84"/>
      <c r="E108" s="84"/>
      <c r="F108" s="84"/>
      <c r="G108" s="84"/>
      <c r="H108" s="84"/>
      <c r="I108" s="353"/>
      <c r="J108" s="354"/>
      <c r="K108" s="354"/>
      <c r="L108" s="354"/>
      <c r="M108" s="354"/>
      <c r="N108" s="354"/>
      <c r="O108" s="354"/>
      <c r="P108" s="354"/>
      <c r="Q108" s="354"/>
      <c r="R108" s="84"/>
      <c r="S108" s="84"/>
      <c r="T108" s="84"/>
      <c r="U108" s="381"/>
      <c r="V108" s="354"/>
      <c r="W108" s="354"/>
      <c r="X108" s="84"/>
      <c r="Y108" s="86"/>
    </row>
    <row r="109" spans="1:28" x14ac:dyDescent="0.2">
      <c r="R109" s="22"/>
      <c r="S109" s="22"/>
      <c r="T109" s="22"/>
      <c r="U109" s="380"/>
    </row>
    <row r="110" spans="1:28" x14ac:dyDescent="0.2">
      <c r="R110" s="22"/>
      <c r="S110" s="22"/>
      <c r="T110" s="22"/>
      <c r="U110" s="380"/>
    </row>
    <row r="111" spans="1:28" x14ac:dyDescent="0.2">
      <c r="R111" s="22"/>
      <c r="S111" s="22"/>
      <c r="T111" s="22"/>
      <c r="U111" s="380"/>
    </row>
    <row r="112" spans="1:28" x14ac:dyDescent="0.2">
      <c r="R112" s="22"/>
      <c r="S112" s="22"/>
      <c r="T112" s="22"/>
      <c r="U112" s="380"/>
    </row>
    <row r="113" spans="18:21" x14ac:dyDescent="0.2">
      <c r="R113" s="22"/>
      <c r="S113" s="22"/>
      <c r="T113" s="22"/>
      <c r="U113" s="380"/>
    </row>
    <row r="114" spans="18:21" x14ac:dyDescent="0.2">
      <c r="R114" s="22"/>
      <c r="S114" s="22"/>
      <c r="T114" s="22"/>
      <c r="U114" s="380"/>
    </row>
    <row r="115" spans="18:21" x14ac:dyDescent="0.2">
      <c r="R115" s="22"/>
      <c r="S115" s="22"/>
      <c r="T115" s="22"/>
      <c r="U115" s="380"/>
    </row>
    <row r="116" spans="18:21" x14ac:dyDescent="0.2">
      <c r="R116" s="22"/>
      <c r="S116" s="22"/>
      <c r="T116" s="22"/>
      <c r="U116" s="380"/>
    </row>
    <row r="117" spans="18:21" x14ac:dyDescent="0.2">
      <c r="R117" s="22"/>
      <c r="S117" s="22"/>
      <c r="T117" s="22"/>
      <c r="U117" s="380"/>
    </row>
    <row r="118" spans="18:21" x14ac:dyDescent="0.2">
      <c r="R118" s="22"/>
      <c r="S118" s="22"/>
      <c r="T118" s="22"/>
      <c r="U118" s="380"/>
    </row>
    <row r="119" spans="18:21" x14ac:dyDescent="0.2">
      <c r="R119" s="22"/>
      <c r="S119" s="22"/>
      <c r="T119" s="22"/>
      <c r="U119" s="380"/>
    </row>
    <row r="120" spans="18:21" x14ac:dyDescent="0.2">
      <c r="R120" s="22"/>
      <c r="S120" s="22"/>
      <c r="T120" s="22"/>
      <c r="U120" s="380"/>
    </row>
    <row r="121" spans="18:21" x14ac:dyDescent="0.2">
      <c r="R121" s="22"/>
      <c r="S121" s="22"/>
      <c r="T121" s="22"/>
      <c r="U121" s="380"/>
    </row>
    <row r="122" spans="18:21" x14ac:dyDescent="0.2">
      <c r="R122" s="22"/>
      <c r="S122" s="22"/>
      <c r="T122" s="22"/>
      <c r="U122" s="380"/>
    </row>
    <row r="123" spans="18:21" x14ac:dyDescent="0.2">
      <c r="R123" s="22"/>
      <c r="S123" s="22"/>
      <c r="T123" s="22"/>
      <c r="U123" s="380"/>
    </row>
    <row r="124" spans="18:21" x14ac:dyDescent="0.2">
      <c r="R124" s="22"/>
      <c r="S124" s="22"/>
      <c r="T124" s="22"/>
      <c r="U124" s="380"/>
    </row>
    <row r="125" spans="18:21" x14ac:dyDescent="0.2">
      <c r="R125" s="22"/>
      <c r="S125" s="22"/>
      <c r="T125" s="22"/>
      <c r="U125" s="380"/>
    </row>
    <row r="126" spans="18:21" x14ac:dyDescent="0.2">
      <c r="R126" s="22"/>
      <c r="S126" s="22"/>
      <c r="T126" s="22"/>
      <c r="U126" s="380"/>
    </row>
    <row r="127" spans="18:21" x14ac:dyDescent="0.2">
      <c r="R127" s="22"/>
      <c r="S127" s="22"/>
      <c r="T127" s="22"/>
      <c r="U127" s="380"/>
    </row>
    <row r="128" spans="18:21" x14ac:dyDescent="0.2">
      <c r="R128" s="22"/>
      <c r="S128" s="22"/>
      <c r="T128" s="22"/>
      <c r="U128" s="380"/>
    </row>
    <row r="129" spans="18:21" x14ac:dyDescent="0.2">
      <c r="R129" s="22"/>
      <c r="S129" s="22"/>
      <c r="T129" s="22"/>
      <c r="U129" s="380"/>
    </row>
    <row r="130" spans="18:21" x14ac:dyDescent="0.2">
      <c r="R130" s="22"/>
      <c r="S130" s="22"/>
      <c r="T130" s="22"/>
      <c r="U130" s="380"/>
    </row>
    <row r="131" spans="18:21" x14ac:dyDescent="0.2">
      <c r="R131" s="22"/>
      <c r="S131" s="22"/>
      <c r="T131" s="22"/>
      <c r="U131" s="380"/>
    </row>
    <row r="132" spans="18:21" x14ac:dyDescent="0.2">
      <c r="R132" s="22"/>
      <c r="S132" s="22"/>
      <c r="T132" s="22"/>
      <c r="U132" s="380"/>
    </row>
    <row r="133" spans="18:21" x14ac:dyDescent="0.2">
      <c r="R133" s="22"/>
      <c r="S133" s="22"/>
      <c r="T133" s="22"/>
      <c r="U133" s="380"/>
    </row>
    <row r="134" spans="18:21" x14ac:dyDescent="0.2">
      <c r="R134" s="22"/>
      <c r="S134" s="22"/>
      <c r="T134" s="22"/>
      <c r="U134" s="380"/>
    </row>
    <row r="135" spans="18:21" x14ac:dyDescent="0.2">
      <c r="R135" s="22"/>
      <c r="S135" s="22"/>
      <c r="T135" s="22"/>
      <c r="U135" s="380"/>
    </row>
    <row r="136" spans="18:21" x14ac:dyDescent="0.2">
      <c r="R136" s="22"/>
      <c r="S136" s="22"/>
      <c r="T136" s="22"/>
      <c r="U136" s="380"/>
    </row>
    <row r="137" spans="18:21" x14ac:dyDescent="0.2">
      <c r="R137" s="22"/>
      <c r="S137" s="22"/>
      <c r="T137" s="22"/>
      <c r="U137" s="380"/>
    </row>
    <row r="138" spans="18:21" x14ac:dyDescent="0.2">
      <c r="R138" s="22"/>
      <c r="S138" s="22"/>
      <c r="T138" s="22"/>
      <c r="U138" s="380"/>
    </row>
    <row r="139" spans="18:21" x14ac:dyDescent="0.2">
      <c r="R139" s="22"/>
      <c r="S139" s="22"/>
      <c r="T139" s="22"/>
      <c r="U139" s="380"/>
    </row>
    <row r="140" spans="18:21" x14ac:dyDescent="0.2">
      <c r="R140" s="22"/>
      <c r="S140" s="22"/>
      <c r="T140" s="22"/>
      <c r="U140" s="380"/>
    </row>
    <row r="141" spans="18:21" x14ac:dyDescent="0.2">
      <c r="R141" s="22"/>
      <c r="S141" s="22"/>
      <c r="T141" s="22"/>
      <c r="U141" s="380"/>
    </row>
    <row r="142" spans="18:21" x14ac:dyDescent="0.2">
      <c r="R142" s="22"/>
      <c r="S142" s="22"/>
      <c r="T142" s="22"/>
      <c r="U142" s="380"/>
    </row>
    <row r="143" spans="18:21" x14ac:dyDescent="0.2">
      <c r="R143" s="22"/>
      <c r="S143" s="22"/>
      <c r="T143" s="22"/>
      <c r="U143" s="380"/>
    </row>
    <row r="144" spans="18:21" x14ac:dyDescent="0.2">
      <c r="R144" s="22"/>
      <c r="S144" s="22"/>
      <c r="T144" s="22"/>
      <c r="U144" s="380"/>
    </row>
    <row r="145" spans="18:21" x14ac:dyDescent="0.2">
      <c r="R145" s="22"/>
      <c r="S145" s="22"/>
      <c r="T145" s="22"/>
      <c r="U145" s="380"/>
    </row>
    <row r="146" spans="18:21" x14ac:dyDescent="0.2">
      <c r="R146" s="22"/>
      <c r="S146" s="22"/>
      <c r="T146" s="22"/>
      <c r="U146" s="380"/>
    </row>
    <row r="147" spans="18:21" x14ac:dyDescent="0.2">
      <c r="R147" s="22"/>
      <c r="S147" s="22"/>
      <c r="T147" s="22"/>
      <c r="U147" s="380"/>
    </row>
    <row r="148" spans="18:21" x14ac:dyDescent="0.2">
      <c r="R148" s="22"/>
      <c r="S148" s="22"/>
      <c r="T148" s="22"/>
      <c r="U148" s="380"/>
    </row>
    <row r="149" spans="18:21" x14ac:dyDescent="0.2">
      <c r="R149" s="22"/>
      <c r="S149" s="22"/>
      <c r="T149" s="22"/>
      <c r="U149" s="380"/>
    </row>
    <row r="150" spans="18:21" x14ac:dyDescent="0.2">
      <c r="R150" s="22"/>
      <c r="S150" s="22"/>
      <c r="T150" s="22"/>
      <c r="U150" s="380"/>
    </row>
    <row r="151" spans="18:21" x14ac:dyDescent="0.2">
      <c r="R151" s="22"/>
      <c r="S151" s="22"/>
      <c r="T151" s="22"/>
      <c r="U151" s="380"/>
    </row>
    <row r="152" spans="18:21" x14ac:dyDescent="0.2">
      <c r="R152" s="22"/>
      <c r="S152" s="22"/>
      <c r="T152" s="22"/>
      <c r="U152" s="380"/>
    </row>
    <row r="153" spans="18:21" x14ac:dyDescent="0.2">
      <c r="R153" s="22"/>
      <c r="S153" s="22"/>
      <c r="T153" s="22"/>
      <c r="U153" s="380"/>
    </row>
    <row r="154" spans="18:21" x14ac:dyDescent="0.2">
      <c r="R154" s="22"/>
      <c r="S154" s="22"/>
      <c r="T154" s="22"/>
      <c r="U154" s="380"/>
    </row>
    <row r="155" spans="18:21" x14ac:dyDescent="0.2">
      <c r="R155" s="22"/>
      <c r="S155" s="22"/>
      <c r="T155" s="22"/>
      <c r="U155" s="380"/>
    </row>
    <row r="156" spans="18:21" x14ac:dyDescent="0.2">
      <c r="R156" s="22"/>
      <c r="S156" s="22"/>
      <c r="T156" s="22"/>
      <c r="U156" s="380"/>
    </row>
    <row r="157" spans="18:21" x14ac:dyDescent="0.2">
      <c r="R157" s="22"/>
      <c r="S157" s="22"/>
      <c r="T157" s="22"/>
      <c r="U157" s="380"/>
    </row>
    <row r="158" spans="18:21" x14ac:dyDescent="0.2">
      <c r="R158" s="22"/>
      <c r="S158" s="22"/>
      <c r="T158" s="22"/>
      <c r="U158" s="380"/>
    </row>
    <row r="159" spans="18:21" x14ac:dyDescent="0.2">
      <c r="R159" s="22"/>
      <c r="S159" s="22"/>
      <c r="T159" s="22"/>
      <c r="U159" s="380"/>
    </row>
    <row r="160" spans="18:21" x14ac:dyDescent="0.2">
      <c r="R160" s="22"/>
      <c r="S160" s="22"/>
      <c r="T160" s="22"/>
      <c r="U160" s="380"/>
    </row>
    <row r="161" spans="18:21" x14ac:dyDescent="0.2">
      <c r="R161" s="22"/>
      <c r="S161" s="22"/>
      <c r="T161" s="22"/>
      <c r="U161" s="380"/>
    </row>
    <row r="162" spans="18:21" x14ac:dyDescent="0.2">
      <c r="R162" s="22"/>
      <c r="S162" s="22"/>
      <c r="T162" s="22"/>
      <c r="U162" s="380"/>
    </row>
    <row r="163" spans="18:21" x14ac:dyDescent="0.2">
      <c r="R163" s="22"/>
      <c r="S163" s="22"/>
      <c r="T163" s="22"/>
      <c r="U163" s="380"/>
    </row>
    <row r="164" spans="18:21" x14ac:dyDescent="0.2">
      <c r="R164" s="264"/>
      <c r="S164" s="264"/>
      <c r="T164" s="264"/>
      <c r="U164" s="380"/>
    </row>
    <row r="165" spans="18:21" x14ac:dyDescent="0.2">
      <c r="R165" s="264"/>
      <c r="S165" s="264"/>
      <c r="T165" s="264"/>
      <c r="U165" s="380"/>
    </row>
    <row r="166" spans="18:21" x14ac:dyDescent="0.2">
      <c r="R166" s="264"/>
      <c r="S166" s="264"/>
      <c r="T166" s="264"/>
      <c r="U166" s="380"/>
    </row>
    <row r="167" spans="18:21" x14ac:dyDescent="0.2">
      <c r="R167" s="264"/>
      <c r="S167" s="264"/>
      <c r="T167" s="264"/>
      <c r="U167" s="380"/>
    </row>
    <row r="168" spans="18:21" x14ac:dyDescent="0.2">
      <c r="R168" s="264"/>
      <c r="S168" s="264"/>
      <c r="T168" s="264"/>
      <c r="U168" s="380"/>
    </row>
    <row r="169" spans="18:21" x14ac:dyDescent="0.2">
      <c r="R169" s="264"/>
      <c r="S169" s="264"/>
      <c r="T169" s="264"/>
      <c r="U169" s="380"/>
    </row>
    <row r="170" spans="18:21" x14ac:dyDescent="0.2">
      <c r="R170" s="264"/>
      <c r="S170" s="264"/>
      <c r="T170" s="264"/>
      <c r="U170" s="380"/>
    </row>
    <row r="171" spans="18:21" x14ac:dyDescent="0.2">
      <c r="R171" s="264"/>
      <c r="S171" s="264"/>
      <c r="T171" s="264"/>
      <c r="U171" s="380"/>
    </row>
    <row r="172" spans="18:21" x14ac:dyDescent="0.2">
      <c r="R172" s="264"/>
      <c r="S172" s="264"/>
      <c r="T172" s="264"/>
      <c r="U172" s="380"/>
    </row>
    <row r="173" spans="18:21" x14ac:dyDescent="0.2">
      <c r="R173" s="7"/>
      <c r="S173" s="7"/>
      <c r="T173" s="7"/>
      <c r="U173" s="380"/>
    </row>
    <row r="174" spans="18:21" x14ac:dyDescent="0.2">
      <c r="R174" s="7"/>
      <c r="S174" s="7"/>
      <c r="T174" s="7"/>
      <c r="U174" s="380"/>
    </row>
    <row r="175" spans="18:21" x14ac:dyDescent="0.2">
      <c r="R175" s="7"/>
      <c r="S175" s="7"/>
      <c r="T175" s="7"/>
      <c r="U175" s="380"/>
    </row>
    <row r="176" spans="18:21" x14ac:dyDescent="0.2">
      <c r="R176" s="7"/>
      <c r="S176" s="7"/>
      <c r="T176" s="7"/>
      <c r="U176" s="380"/>
    </row>
    <row r="177" spans="18:21" x14ac:dyDescent="0.2">
      <c r="R177" s="7"/>
      <c r="S177" s="7"/>
      <c r="T177" s="7"/>
      <c r="U177" s="380"/>
    </row>
    <row r="178" spans="18:21" x14ac:dyDescent="0.2">
      <c r="R178" s="7"/>
      <c r="S178" s="7"/>
      <c r="T178" s="7"/>
      <c r="U178" s="380"/>
    </row>
    <row r="179" spans="18:21" x14ac:dyDescent="0.2">
      <c r="R179" s="22"/>
      <c r="S179" s="22"/>
      <c r="T179" s="22"/>
      <c r="U179" s="380"/>
    </row>
    <row r="180" spans="18:21" x14ac:dyDescent="0.2">
      <c r="R180" s="22"/>
      <c r="S180" s="22"/>
      <c r="T180" s="22"/>
      <c r="U180" s="380"/>
    </row>
    <row r="181" spans="18:21" x14ac:dyDescent="0.2">
      <c r="R181" s="22"/>
      <c r="S181" s="22"/>
      <c r="T181" s="22"/>
      <c r="U181" s="380"/>
    </row>
    <row r="182" spans="18:21" x14ac:dyDescent="0.2">
      <c r="R182" s="22"/>
      <c r="S182" s="22"/>
      <c r="T182" s="22"/>
      <c r="U182" s="380"/>
    </row>
    <row r="183" spans="18:21" x14ac:dyDescent="0.2">
      <c r="R183" s="22"/>
      <c r="S183" s="22"/>
      <c r="T183" s="22"/>
      <c r="U183" s="380"/>
    </row>
    <row r="184" spans="18:21" x14ac:dyDescent="0.2">
      <c r="R184" s="264"/>
      <c r="S184" s="264"/>
      <c r="T184" s="264"/>
      <c r="U184" s="380"/>
    </row>
    <row r="185" spans="18:21" x14ac:dyDescent="0.2">
      <c r="R185" s="264"/>
      <c r="S185" s="264"/>
      <c r="T185" s="264"/>
      <c r="U185" s="380"/>
    </row>
    <row r="186" spans="18:21" x14ac:dyDescent="0.2">
      <c r="R186" s="264"/>
      <c r="S186" s="264"/>
      <c r="T186" s="264"/>
      <c r="U186" s="380"/>
    </row>
    <row r="187" spans="18:21" x14ac:dyDescent="0.2">
      <c r="R187" s="7"/>
      <c r="S187" s="7"/>
      <c r="T187" s="7"/>
      <c r="U187" s="380"/>
    </row>
    <row r="188" spans="18:21" x14ac:dyDescent="0.2">
      <c r="R188" s="7"/>
      <c r="S188" s="7"/>
      <c r="T188" s="7"/>
      <c r="U188" s="380"/>
    </row>
    <row r="189" spans="18:21" x14ac:dyDescent="0.2">
      <c r="R189" s="7"/>
      <c r="S189" s="7"/>
      <c r="T189" s="7"/>
      <c r="U189" s="380"/>
    </row>
    <row r="190" spans="18:21" x14ac:dyDescent="0.2">
      <c r="R190" s="7"/>
      <c r="S190" s="7"/>
      <c r="T190" s="7"/>
      <c r="U190" s="380"/>
    </row>
    <row r="191" spans="18:21" x14ac:dyDescent="0.2">
      <c r="R191" s="7"/>
      <c r="S191" s="7"/>
      <c r="T191" s="7"/>
      <c r="U191" s="380"/>
    </row>
    <row r="192" spans="18:21" x14ac:dyDescent="0.2">
      <c r="R192" s="7"/>
      <c r="S192" s="7"/>
      <c r="T192" s="7"/>
      <c r="U192" s="380"/>
    </row>
    <row r="193" spans="18:21" x14ac:dyDescent="0.2">
      <c r="R193" s="22"/>
      <c r="S193" s="22"/>
      <c r="T193" s="22"/>
      <c r="U193" s="380"/>
    </row>
    <row r="194" spans="18:21" x14ac:dyDescent="0.2">
      <c r="R194" s="22"/>
      <c r="S194" s="22"/>
      <c r="T194" s="22"/>
      <c r="U194" s="380"/>
    </row>
    <row r="195" spans="18:21" x14ac:dyDescent="0.2">
      <c r="R195" s="22"/>
      <c r="S195" s="22"/>
      <c r="T195" s="22"/>
      <c r="U195" s="380"/>
    </row>
    <row r="196" spans="18:21" x14ac:dyDescent="0.2">
      <c r="R196" s="22"/>
      <c r="S196" s="22"/>
      <c r="T196" s="22"/>
      <c r="U196" s="380"/>
    </row>
    <row r="197" spans="18:21" x14ac:dyDescent="0.2">
      <c r="R197" s="22"/>
      <c r="S197" s="22"/>
      <c r="T197" s="22"/>
      <c r="U197" s="380"/>
    </row>
    <row r="198" spans="18:21" x14ac:dyDescent="0.2">
      <c r="R198" s="22"/>
      <c r="S198" s="22"/>
      <c r="T198" s="22"/>
      <c r="U198" s="380"/>
    </row>
    <row r="199" spans="18:21" x14ac:dyDescent="0.2">
      <c r="R199" s="22"/>
      <c r="S199" s="22"/>
      <c r="T199" s="22"/>
      <c r="U199" s="380"/>
    </row>
    <row r="200" spans="18:21" x14ac:dyDescent="0.2">
      <c r="R200" s="22"/>
      <c r="S200" s="22"/>
      <c r="T200" s="22"/>
      <c r="U200" s="380"/>
    </row>
    <row r="201" spans="18:21" x14ac:dyDescent="0.2">
      <c r="R201" s="22"/>
      <c r="S201" s="22"/>
      <c r="T201" s="22"/>
      <c r="U201" s="380"/>
    </row>
    <row r="202" spans="18:21" x14ac:dyDescent="0.2">
      <c r="R202" s="22"/>
      <c r="S202" s="22"/>
      <c r="T202" s="22"/>
      <c r="U202" s="380"/>
    </row>
    <row r="203" spans="18:21" x14ac:dyDescent="0.2">
      <c r="R203" s="22"/>
      <c r="S203" s="22"/>
      <c r="T203" s="22"/>
      <c r="U203" s="380"/>
    </row>
    <row r="204" spans="18:21" x14ac:dyDescent="0.2">
      <c r="R204" s="22"/>
      <c r="S204" s="22"/>
      <c r="T204" s="22"/>
      <c r="U204" s="380"/>
    </row>
    <row r="205" spans="18:21" x14ac:dyDescent="0.2">
      <c r="R205" s="22"/>
      <c r="S205" s="22"/>
      <c r="T205" s="22"/>
      <c r="U205" s="380"/>
    </row>
    <row r="206" spans="18:21" x14ac:dyDescent="0.2">
      <c r="R206" s="22"/>
      <c r="S206" s="22"/>
      <c r="T206" s="22"/>
      <c r="U206" s="380"/>
    </row>
    <row r="207" spans="18:21" x14ac:dyDescent="0.2">
      <c r="R207" s="22"/>
      <c r="S207" s="22"/>
      <c r="T207" s="22"/>
      <c r="U207" s="380"/>
    </row>
    <row r="208" spans="18:21" x14ac:dyDescent="0.2">
      <c r="R208" s="22"/>
      <c r="S208" s="22"/>
      <c r="T208" s="22"/>
      <c r="U208" s="380"/>
    </row>
    <row r="209" spans="18:21" x14ac:dyDescent="0.2">
      <c r="R209" s="22"/>
      <c r="S209" s="22"/>
      <c r="T209" s="22"/>
      <c r="U209" s="380"/>
    </row>
    <row r="210" spans="18:21" x14ac:dyDescent="0.2">
      <c r="R210" s="22"/>
      <c r="S210" s="22"/>
      <c r="T210" s="22"/>
      <c r="U210" s="380"/>
    </row>
    <row r="211" spans="18:21" x14ac:dyDescent="0.2">
      <c r="R211" s="22"/>
      <c r="S211" s="22"/>
      <c r="T211" s="22"/>
      <c r="U211" s="380"/>
    </row>
    <row r="212" spans="18:21" x14ac:dyDescent="0.2">
      <c r="R212" s="22"/>
      <c r="S212" s="22"/>
      <c r="T212" s="22"/>
      <c r="U212" s="380"/>
    </row>
    <row r="213" spans="18:21" x14ac:dyDescent="0.2">
      <c r="R213" s="22"/>
      <c r="S213" s="22"/>
      <c r="T213" s="22"/>
      <c r="U213" s="380"/>
    </row>
    <row r="214" spans="18:21" x14ac:dyDescent="0.2">
      <c r="R214" s="22"/>
      <c r="S214" s="22"/>
      <c r="T214" s="22"/>
      <c r="U214" s="380"/>
    </row>
    <row r="215" spans="18:21" x14ac:dyDescent="0.2">
      <c r="R215" s="22"/>
      <c r="S215" s="22"/>
      <c r="T215" s="22"/>
      <c r="U215" s="380"/>
    </row>
    <row r="216" spans="18:21" x14ac:dyDescent="0.2">
      <c r="R216" s="22"/>
      <c r="S216" s="22"/>
      <c r="T216" s="22"/>
      <c r="U216" s="380"/>
    </row>
    <row r="217" spans="18:21" x14ac:dyDescent="0.2">
      <c r="R217" s="22"/>
      <c r="S217" s="22"/>
      <c r="T217" s="22"/>
      <c r="U217" s="380"/>
    </row>
    <row r="218" spans="18:21" x14ac:dyDescent="0.2">
      <c r="R218" s="22"/>
      <c r="S218" s="22"/>
      <c r="T218" s="22"/>
      <c r="U218" s="380"/>
    </row>
    <row r="219" spans="18:21" x14ac:dyDescent="0.2">
      <c r="R219" s="22"/>
      <c r="S219" s="22"/>
      <c r="T219" s="22"/>
      <c r="U219" s="380"/>
    </row>
    <row r="220" spans="18:21" x14ac:dyDescent="0.2">
      <c r="R220" s="22"/>
      <c r="S220" s="22"/>
      <c r="T220" s="22"/>
      <c r="U220" s="380"/>
    </row>
    <row r="221" spans="18:21" x14ac:dyDescent="0.2">
      <c r="R221" s="22"/>
      <c r="S221" s="22"/>
      <c r="T221" s="22"/>
      <c r="U221" s="380"/>
    </row>
    <row r="222" spans="18:21" x14ac:dyDescent="0.2">
      <c r="R222" s="22"/>
      <c r="S222" s="22"/>
      <c r="T222" s="22"/>
      <c r="U222" s="380"/>
    </row>
    <row r="223" spans="18:21" x14ac:dyDescent="0.2">
      <c r="R223" s="22"/>
      <c r="S223" s="22"/>
      <c r="T223" s="22"/>
      <c r="U223" s="380"/>
    </row>
    <row r="224" spans="18:21" x14ac:dyDescent="0.2">
      <c r="R224" s="22"/>
      <c r="S224" s="22"/>
      <c r="T224" s="22"/>
      <c r="U224" s="380"/>
    </row>
    <row r="225" spans="18:21" x14ac:dyDescent="0.2">
      <c r="R225" s="22"/>
      <c r="S225" s="22"/>
      <c r="T225" s="22"/>
      <c r="U225" s="380"/>
    </row>
    <row r="226" spans="18:21" x14ac:dyDescent="0.2">
      <c r="R226" s="22"/>
      <c r="S226" s="22"/>
      <c r="T226" s="22"/>
      <c r="U226" s="380"/>
    </row>
    <row r="227" spans="18:21" x14ac:dyDescent="0.2">
      <c r="R227" s="22"/>
      <c r="S227" s="22"/>
      <c r="T227" s="22"/>
      <c r="U227" s="380"/>
    </row>
    <row r="228" spans="18:21" x14ac:dyDescent="0.2">
      <c r="R228" s="264"/>
      <c r="S228" s="264"/>
      <c r="T228" s="264"/>
      <c r="U228" s="380"/>
    </row>
    <row r="229" spans="18:21" x14ac:dyDescent="0.2">
      <c r="R229" s="264"/>
      <c r="S229" s="264"/>
      <c r="T229" s="264"/>
      <c r="U229" s="380"/>
    </row>
    <row r="230" spans="18:21" x14ac:dyDescent="0.2">
      <c r="R230" s="264"/>
      <c r="S230" s="264"/>
      <c r="T230" s="264"/>
      <c r="U230" s="380"/>
    </row>
    <row r="231" spans="18:21" x14ac:dyDescent="0.2">
      <c r="R231" s="264"/>
      <c r="S231" s="264"/>
      <c r="T231" s="264"/>
      <c r="U231" s="380"/>
    </row>
    <row r="232" spans="18:21" x14ac:dyDescent="0.2">
      <c r="R232" s="264"/>
      <c r="S232" s="264"/>
      <c r="T232" s="264"/>
      <c r="U232" s="380"/>
    </row>
    <row r="233" spans="18:21" x14ac:dyDescent="0.2">
      <c r="R233" s="264"/>
      <c r="S233" s="264"/>
      <c r="T233" s="264"/>
      <c r="U233" s="380"/>
    </row>
    <row r="234" spans="18:21" x14ac:dyDescent="0.2">
      <c r="R234" s="264"/>
      <c r="S234" s="264"/>
      <c r="T234" s="264"/>
      <c r="U234" s="380"/>
    </row>
    <row r="235" spans="18:21" x14ac:dyDescent="0.2">
      <c r="R235" s="264"/>
      <c r="S235" s="264"/>
      <c r="T235" s="264"/>
      <c r="U235" s="380"/>
    </row>
    <row r="236" spans="18:21" x14ac:dyDescent="0.2">
      <c r="R236" s="264"/>
      <c r="S236" s="264"/>
      <c r="T236" s="264"/>
      <c r="U236" s="380"/>
    </row>
    <row r="237" spans="18:21" x14ac:dyDescent="0.2">
      <c r="R237" s="7"/>
      <c r="S237" s="7"/>
      <c r="T237" s="7"/>
      <c r="U237" s="380"/>
    </row>
    <row r="238" spans="18:21" x14ac:dyDescent="0.2">
      <c r="R238" s="7"/>
      <c r="S238" s="7"/>
      <c r="T238" s="7"/>
      <c r="U238" s="380"/>
    </row>
    <row r="239" spans="18:21" x14ac:dyDescent="0.2">
      <c r="R239" s="7"/>
      <c r="S239" s="7"/>
      <c r="T239" s="7"/>
      <c r="U239" s="380"/>
    </row>
    <row r="240" spans="18:21" x14ac:dyDescent="0.2">
      <c r="R240" s="7"/>
      <c r="S240" s="7"/>
      <c r="T240" s="7"/>
      <c r="U240" s="380"/>
    </row>
    <row r="241" spans="18:21" x14ac:dyDescent="0.2">
      <c r="R241" s="7"/>
      <c r="S241" s="7"/>
      <c r="T241" s="7"/>
      <c r="U241" s="380"/>
    </row>
    <row r="242" spans="18:21" x14ac:dyDescent="0.2">
      <c r="R242" s="7"/>
      <c r="S242" s="7"/>
      <c r="T242" s="7"/>
      <c r="U242" s="380"/>
    </row>
    <row r="243" spans="18:21" x14ac:dyDescent="0.2">
      <c r="R243" s="7"/>
      <c r="S243" s="7"/>
      <c r="T243" s="7"/>
      <c r="U243" s="380"/>
    </row>
    <row r="244" spans="18:21" x14ac:dyDescent="0.2">
      <c r="R244" s="22"/>
      <c r="S244" s="22"/>
      <c r="T244" s="22"/>
      <c r="U244" s="380"/>
    </row>
    <row r="245" spans="18:21" x14ac:dyDescent="0.2">
      <c r="R245" s="22"/>
      <c r="S245" s="22"/>
      <c r="T245" s="22"/>
      <c r="U245" s="382">
        <f>L245+N245</f>
        <v>0</v>
      </c>
    </row>
    <row r="246" spans="18:21" x14ac:dyDescent="0.2">
      <c r="R246" s="22"/>
      <c r="S246" s="22"/>
      <c r="T246" s="22"/>
    </row>
    <row r="247" spans="18:21" ht="13.5" thickBot="1" x14ac:dyDescent="0.25">
      <c r="R247" s="354"/>
      <c r="S247" s="354"/>
      <c r="T247" s="354"/>
      <c r="U247" s="84"/>
    </row>
  </sheetData>
  <sheetProtection password="D21B" sheet="1" objects="1" scenarios="1"/>
  <protectedRanges>
    <protectedRange sqref="F9 F17" name="CoInfo"/>
    <protectedRange sqref="O24 O26 Q38 Q40" name="CoInfo_1"/>
    <protectedRange sqref="U245" name="CoInfo_1_2_1"/>
    <protectedRange sqref="K105" name="CoInfo_1_1"/>
    <protectedRange sqref="K87 K73" name="CoInfo_2"/>
    <protectedRange sqref="K14" name="CoInfo_1_1_1_3"/>
  </protectedRanges>
  <customSheetViews>
    <customSheetView guid="{00B830FA-6284-458C-9475-AEF38805FF18}" showGridLines="0" fitToPage="1">
      <selection activeCell="B7" sqref="B7"/>
      <pageMargins left="0.70866141732283472" right="0.70866141732283472" top="0.74803149606299213" bottom="0.74803149606299213" header="0.31496062992125984" footer="0.31496062992125984"/>
      <printOptions horizontalCentered="1" verticalCentered="1"/>
      <pageSetup scale="65" orientation="portrait" r:id="rId1"/>
    </customSheetView>
    <customSheetView guid="{ED25EFEB-FAA9-48EB-A433-F56600AA8F8A}" showPageBreaks="1" showGridLines="0" fitToPage="1" printArea="1">
      <selection activeCell="B7" sqref="B7"/>
      <pageMargins left="0.70866141732283472" right="0.70866141732283472" top="0.74803149606299213" bottom="0.74803149606299213" header="0.31496062992125984" footer="0.31496062992125984"/>
      <printOptions horizontalCentered="1" verticalCentered="1"/>
      <pageSetup scale="65" orientation="portrait" r:id="rId2"/>
    </customSheetView>
  </customSheetViews>
  <mergeCells count="12">
    <mergeCell ref="G92:W100"/>
    <mergeCell ref="C105:H105"/>
    <mergeCell ref="M4:U5"/>
    <mergeCell ref="M14:T15"/>
    <mergeCell ref="C20:H21"/>
    <mergeCell ref="C34:H35"/>
    <mergeCell ref="C46:H47"/>
    <mergeCell ref="C61:H62"/>
    <mergeCell ref="C69:H70"/>
    <mergeCell ref="C81:H82"/>
    <mergeCell ref="C78:I79"/>
    <mergeCell ref="C92:F94"/>
  </mergeCells>
  <conditionalFormatting sqref="W5 W14 W20 W24 W26 W28 W34 W38 W40 W46 W50 W61 W65 W67 W69 W73 W78 W82 W84 W87">
    <cfRule type="cellIs" dxfId="25" priority="13" operator="equal">
      <formula>"N/A"</formula>
    </cfRule>
    <cfRule type="cellIs" dxfId="24" priority="14" operator="equal">
      <formula>"Complete"</formula>
    </cfRule>
    <cfRule type="cellIs" dxfId="23" priority="15" operator="equal">
      <formula>"Incomplete"</formula>
    </cfRule>
    <cfRule type="cellIs" dxfId="22" priority="16" operator="equal">
      <formula>"Possible error"</formula>
    </cfRule>
  </conditionalFormatting>
  <conditionalFormatting sqref="W105">
    <cfRule type="cellIs" dxfId="21" priority="1" operator="equal">
      <formula>"N/A"</formula>
    </cfRule>
    <cfRule type="cellIs" dxfId="20" priority="2" operator="equal">
      <formula>"Complete"</formula>
    </cfRule>
    <cfRule type="cellIs" dxfId="19" priority="3" operator="equal">
      <formula>"Incomplete"</formula>
    </cfRule>
    <cfRule type="cellIs" dxfId="18" priority="4" operator="equal">
      <formula>"Possible error"</formula>
    </cfRule>
  </conditionalFormatting>
  <dataValidations count="8">
    <dataValidation type="list" allowBlank="1" showInputMessage="1" showErrorMessage="1" sqref="L29 I57 O25 I41:I46 I51 I70:I71 L72 I85 L86 L12:L15 L52 L55">
      <formula1>"Yes,No"</formula1>
    </dataValidation>
    <dataValidation type="decimal" allowBlank="1" showInputMessage="1" showErrorMessage="1" sqref="U108:U245 U84 U88 U102">
      <formula1>0</formula1>
      <formula2>1</formula2>
    </dataValidation>
    <dataValidation allowBlank="1" showErrorMessage="1" sqref="J105"/>
    <dataValidation type="list" allowBlank="1" showErrorMessage="1" errorTitle="List" error="Please select an option from within the list shown." sqref="K105">
      <formula1>"Complete,Not complete"</formula1>
    </dataValidation>
    <dataValidation type="list" allowBlank="1" showErrorMessage="1" errorTitle="List" error="Please select an option from within the list shown." sqref="K73 K87">
      <formula1>"Actual,Best endeavours"</formula1>
    </dataValidation>
    <dataValidation type="whole" operator="greaterThanOrEqual" allowBlank="1" showInputMessage="1" showErrorMessage="1" errorTitle="Customer numbers" error="Please insert a positive integer_x000a_" sqref="K24 M24 M26 K26 O28 K38 M38 O38 O40 M40 K40 K84 K65 M65 M67 K67 K69 M69 K82 M82 M84 K50">
      <formula1>0</formula1>
    </dataValidation>
    <dataValidation type="list" allowBlank="1" showErrorMessage="1" errorTitle="List" error="Please select an option from within the list shown." sqref="K14">
      <formula1>"Yes,No"</formula1>
    </dataValidation>
    <dataValidation allowBlank="1" showInputMessage="1" showErrorMessage="1" promptTitle="s24 FIU Act 2016" prompt="Any person may disclose information to the FIU if the disclosure is made for the purposes of the exercise by the FIU of any of its functions, such disclosure does not breach any restriction on the disclosure of information under s24 of the FIU Act." sqref="I28"/>
  </dataValidations>
  <hyperlinks>
    <hyperlink ref="S12" r:id="rId3"/>
    <hyperlink ref="D54" r:id="rId4"/>
    <hyperlink ref="D53" r:id="rId5"/>
    <hyperlink ref="D55" r:id="rId6"/>
    <hyperlink ref="D56" r:id="rId7"/>
    <hyperlink ref="AA90" location="'Form E'!A1" display="ñ Top"/>
    <hyperlink ref="AB90" location="CONTROL" display="CONTROL"/>
    <hyperlink ref="M106" location="CONTROL" display="CONTROL"/>
    <hyperlink ref="AA103" location="'Form E'!A1" display="ñ Top"/>
    <hyperlink ref="AB103" location="CONTROL" display="CONTROL"/>
    <hyperlink ref="AA76" location="'Form E'!A1" display="ñ Top"/>
    <hyperlink ref="AB76" location="CONTROL" display="CONTROL"/>
    <hyperlink ref="AA59" location="'Form E'!A1" display="ñ Top"/>
    <hyperlink ref="AB59" location="CONTROL" display="CONTROL"/>
    <hyperlink ref="AA44" location="'Form E'!A1" display="ñ Top"/>
    <hyperlink ref="AB44" location="CONTROL" display="CONTROL"/>
    <hyperlink ref="AA32" location="'Form E'!A1" display="ñ Top"/>
    <hyperlink ref="AB32" location="CONTROL" display="CONTROL"/>
    <hyperlink ref="AA18" location="'Form E'!A1" display="ñ Top"/>
    <hyperlink ref="AB18" location="CONTROL" display="CONTROL"/>
    <hyperlink ref="AA10" location="'Form E'!A1" display="ñ Top"/>
    <hyperlink ref="AB10" location="CONTROL" display="CONTROL"/>
  </hyperlinks>
  <printOptions horizontalCentered="1" verticalCentered="1"/>
  <pageMargins left="0.70866141732283472" right="0.70866141732283472" top="0.74803149606299213" bottom="0.74803149606299213" header="0.31496062992125984" footer="0.31496062992125984"/>
  <pageSetup scale="52" fitToHeight="0" orientation="portrait" r:id="rId8"/>
  <drawing r:id="rId9"/>
  <extLst>
    <ext xmlns:x14="http://schemas.microsoft.com/office/spreadsheetml/2009/9/main" uri="{78C0D931-6437-407d-A8EE-F0AAD7539E65}">
      <x14:conditionalFormattings>
        <x14:conditionalFormatting xmlns:xm="http://schemas.microsoft.com/office/excel/2006/main">
          <x14:cfRule type="expression" priority="17" id="{5D805759-B1B0-4EC3-A8AE-5C7AEDDC8408}">
            <xm:f>'Control Sheet'!$N$52="YES"</xm:f>
            <x14:dxf>
              <font>
                <color theme="0"/>
              </font>
            </x14:dxf>
          </x14:cfRule>
          <xm:sqref>M4</xm:sqref>
        </x14:conditionalFormatting>
        <x14:conditionalFormatting xmlns:xm="http://schemas.microsoft.com/office/excel/2006/main">
          <x14:cfRule type="expression" priority="6" id="{6165A1FB-1D78-4CC9-BFAC-35B703E060C1}">
            <xm:f>'Control Sheet'!$N$52="NO"</xm:f>
            <x14:dxf>
              <font>
                <color rgb="FFF8F2E4"/>
              </font>
              <fill>
                <patternFill>
                  <bgColor rgb="FFF8F2E4"/>
                </patternFill>
              </fill>
              <border>
                <left/>
                <right/>
                <top/>
                <bottom/>
                <vertical/>
                <horizontal/>
              </border>
            </x14:dxf>
          </x14:cfRule>
          <xm:sqref>B10:X107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I331"/>
  <sheetViews>
    <sheetView showGridLines="0" zoomScaleNormal="100" zoomScaleSheetLayoutView="100" workbookViewId="0">
      <selection activeCell="J26" sqref="J26"/>
    </sheetView>
  </sheetViews>
  <sheetFormatPr defaultColWidth="9" defaultRowHeight="12.75" x14ac:dyDescent="0.2"/>
  <cols>
    <col min="1" max="2" width="1.375" style="8" customWidth="1"/>
    <col min="3" max="3" width="11.25" style="8" customWidth="1"/>
    <col min="4" max="4" width="11.75" style="8" customWidth="1"/>
    <col min="5" max="5" width="35.375" style="8" customWidth="1"/>
    <col min="6" max="10" width="9.625" style="8" customWidth="1"/>
    <col min="11" max="11" width="2.125" style="8" customWidth="1"/>
    <col min="12" max="12" width="11.25" style="8" customWidth="1"/>
    <col min="13" max="13" width="2.125" style="8" customWidth="1"/>
    <col min="14" max="14" width="11.25" style="8" customWidth="1"/>
    <col min="15" max="15" width="2.125" style="8" customWidth="1"/>
    <col min="16" max="16" width="11.25" style="8" customWidth="1"/>
    <col min="17" max="17" width="2.125" style="6" customWidth="1"/>
    <col min="18" max="18" width="11.25" style="6" customWidth="1"/>
    <col min="19" max="20" width="1.375" style="8" customWidth="1"/>
    <col min="21" max="21" width="1.625" style="8" customWidth="1"/>
    <col min="22" max="22" width="5.375" style="311" bestFit="1" customWidth="1"/>
    <col min="23" max="23" width="7.5" style="8" bestFit="1" customWidth="1"/>
    <col min="24" max="26" width="9" style="8"/>
    <col min="27" max="27" width="1.25" style="8" customWidth="1"/>
    <col min="28" max="16384" width="9" style="8"/>
  </cols>
  <sheetData>
    <row r="1" spans="1:31" ht="15.75" customHeight="1" x14ac:dyDescent="0.25">
      <c r="A1" s="10" t="str">
        <f ca="1">RIGHT(CELL("filename",$A$1),LEN(CELL("filename",$A$1))-FIND("]",CELL("filename",$A$1)))</f>
        <v>Form F</v>
      </c>
      <c r="B1" s="383"/>
      <c r="C1" s="302"/>
      <c r="D1" s="302"/>
      <c r="E1" s="303"/>
      <c r="F1" s="303"/>
      <c r="G1" s="303"/>
      <c r="H1" s="303"/>
      <c r="I1" s="303"/>
      <c r="J1" s="303"/>
      <c r="K1" s="303"/>
      <c r="L1" s="303"/>
      <c r="M1" s="303"/>
      <c r="N1" s="303"/>
      <c r="O1" s="303"/>
      <c r="P1" s="303"/>
      <c r="Q1" s="303"/>
      <c r="R1" s="303"/>
      <c r="S1" s="255" t="str">
        <f ca="1">$A$1</f>
        <v>Form F</v>
      </c>
      <c r="T1" s="305"/>
      <c r="V1" s="8"/>
      <c r="AE1" s="311"/>
    </row>
    <row r="2" spans="1:31" ht="16.5" customHeight="1" thickBot="1" x14ac:dyDescent="0.25">
      <c r="A2" s="306"/>
      <c r="B2" s="17">
        <f>Firm_Name</f>
        <v>0</v>
      </c>
      <c r="C2" s="307"/>
      <c r="D2" s="307"/>
      <c r="E2" s="308"/>
      <c r="F2" s="308"/>
      <c r="G2" s="308"/>
      <c r="H2" s="308"/>
      <c r="I2" s="308"/>
      <c r="J2" s="308"/>
      <c r="K2" s="308"/>
      <c r="L2" s="308"/>
      <c r="M2" s="308"/>
      <c r="N2" s="308"/>
      <c r="O2" s="308"/>
      <c r="P2" s="308"/>
      <c r="Q2" s="308"/>
      <c r="R2" s="308"/>
      <c r="S2" s="92" t="str">
        <f>"AML/CFT Statistical Return in respect of the year ended "&amp;TEXT(Reporting_Period_End_Date,"DD-MMM-YYYY")</f>
        <v>AML/CFT Statistical Return in respect of the year ended 00-Jan-1900</v>
      </c>
      <c r="T2" s="310"/>
      <c r="V2" s="8"/>
      <c r="AE2" s="311"/>
    </row>
    <row r="3" spans="1:31" x14ac:dyDescent="0.2">
      <c r="A3" s="21"/>
      <c r="B3" s="23"/>
      <c r="C3" s="23"/>
      <c r="D3" s="23"/>
      <c r="E3" s="23"/>
      <c r="F3" s="23"/>
      <c r="G3" s="23"/>
      <c r="H3" s="23"/>
      <c r="I3" s="23"/>
      <c r="J3" s="23"/>
      <c r="K3" s="22"/>
      <c r="L3" s="22"/>
      <c r="M3" s="22"/>
      <c r="N3" s="22"/>
      <c r="O3" s="22"/>
      <c r="P3" s="259"/>
      <c r="Q3" s="257"/>
      <c r="R3" s="257"/>
      <c r="S3" s="23"/>
      <c r="T3" s="25"/>
    </row>
    <row r="4" spans="1:31" ht="12.75" customHeight="1" x14ac:dyDescent="0.2">
      <c r="A4" s="26"/>
      <c r="B4" s="22"/>
      <c r="C4" s="22"/>
      <c r="D4" s="22"/>
      <c r="E4" s="22"/>
      <c r="F4" s="22"/>
      <c r="H4" s="384"/>
      <c r="I4" s="384"/>
      <c r="J4" s="384"/>
      <c r="K4" s="384"/>
      <c r="L4" s="384"/>
      <c r="M4" s="384"/>
      <c r="N4" s="384"/>
      <c r="O4" s="384"/>
      <c r="P4" s="384"/>
      <c r="Q4" s="384"/>
      <c r="R4" s="7"/>
      <c r="S4" s="22"/>
      <c r="T4" s="28"/>
    </row>
    <row r="5" spans="1:31" ht="12.75" customHeight="1" x14ac:dyDescent="0.2">
      <c r="A5" s="26"/>
      <c r="B5" s="22"/>
      <c r="C5" s="22"/>
      <c r="D5" s="22"/>
      <c r="E5" s="22"/>
      <c r="F5" s="22"/>
      <c r="G5" s="384"/>
      <c r="H5" s="384"/>
      <c r="I5" s="384"/>
      <c r="J5" s="384"/>
      <c r="K5" s="384"/>
      <c r="L5" s="384"/>
      <c r="M5" s="384"/>
      <c r="N5" s="384"/>
      <c r="O5" s="384"/>
      <c r="P5" s="384"/>
      <c r="Q5" s="384"/>
      <c r="R5" s="47" t="str">
        <f>IF('Control Sheet'!N55="NO","N/A",IF(AND(G314="Complete",I314=""),"Complete",IF(AND(G314="Complete",I314="Possible Error"),"Possible Error","Incomplete")))</f>
        <v>Incomplete</v>
      </c>
      <c r="S5" s="22"/>
      <c r="T5" s="28"/>
      <c r="V5" s="37" t="s">
        <v>973</v>
      </c>
      <c r="W5" s="359" t="s">
        <v>975</v>
      </c>
      <c r="X5" s="30" t="s">
        <v>974</v>
      </c>
      <c r="Y5" s="164"/>
    </row>
    <row r="6" spans="1:31" ht="44.25" customHeight="1" x14ac:dyDescent="0.2">
      <c r="A6" s="26"/>
      <c r="B6" s="22"/>
      <c r="C6" s="22"/>
      <c r="D6" s="22"/>
      <c r="E6" s="385" t="s">
        <v>11</v>
      </c>
      <c r="F6" s="385"/>
      <c r="G6" s="385"/>
      <c r="H6" s="385"/>
      <c r="J6" s="22"/>
      <c r="K6" s="22"/>
      <c r="L6" s="384" t="s">
        <v>969</v>
      </c>
      <c r="M6" s="22"/>
      <c r="N6" s="22"/>
      <c r="O6" s="22"/>
      <c r="P6" s="7"/>
      <c r="Q6" s="7"/>
      <c r="R6" s="7"/>
      <c r="S6" s="22"/>
      <c r="T6" s="28"/>
    </row>
    <row r="7" spans="1:31" x14ac:dyDescent="0.2">
      <c r="A7" s="26"/>
      <c r="B7" s="22"/>
      <c r="C7" s="22"/>
      <c r="D7" s="22"/>
      <c r="E7" s="22"/>
      <c r="F7" s="22"/>
      <c r="G7" s="22"/>
      <c r="H7" s="22"/>
      <c r="I7" s="22"/>
      <c r="J7" s="22"/>
      <c r="K7" s="22"/>
      <c r="L7" s="22"/>
      <c r="M7" s="22"/>
      <c r="N7" s="22"/>
      <c r="O7" s="22"/>
      <c r="P7" s="7"/>
      <c r="Q7" s="7"/>
      <c r="R7" s="7"/>
      <c r="S7" s="22"/>
      <c r="T7" s="28"/>
    </row>
    <row r="8" spans="1:31" ht="15.75" customHeight="1" x14ac:dyDescent="0.25">
      <c r="A8" s="26"/>
      <c r="B8" s="22"/>
      <c r="C8" s="22"/>
      <c r="D8" s="22"/>
      <c r="E8" s="22"/>
      <c r="F8" s="22"/>
      <c r="G8" s="22"/>
      <c r="H8" s="22"/>
      <c r="I8" s="22"/>
      <c r="J8" s="315"/>
      <c r="K8" s="22"/>
      <c r="L8" s="22"/>
      <c r="M8" s="22"/>
      <c r="N8" s="22"/>
      <c r="O8" s="22"/>
      <c r="P8" s="386"/>
      <c r="Q8" s="7"/>
      <c r="R8" s="7"/>
      <c r="S8" s="22"/>
      <c r="T8" s="28"/>
    </row>
    <row r="9" spans="1:31" ht="13.9" customHeight="1" thickBot="1" x14ac:dyDescent="0.3">
      <c r="A9" s="26"/>
      <c r="B9" s="313"/>
      <c r="C9" s="313"/>
      <c r="D9" s="313"/>
      <c r="E9" s="313"/>
      <c r="F9" s="315"/>
      <c r="G9" s="315"/>
      <c r="H9" s="315"/>
      <c r="Q9" s="7"/>
      <c r="R9" s="7"/>
      <c r="S9" s="22"/>
      <c r="T9" s="28"/>
    </row>
    <row r="10" spans="1:31" ht="13.5" thickBot="1" x14ac:dyDescent="0.25">
      <c r="A10" s="26"/>
      <c r="B10" s="32"/>
      <c r="C10" s="356" t="s">
        <v>1018</v>
      </c>
      <c r="D10" s="316"/>
      <c r="E10" s="317"/>
      <c r="F10" s="317"/>
      <c r="G10" s="317"/>
      <c r="H10" s="317"/>
      <c r="I10" s="317"/>
      <c r="J10" s="317"/>
      <c r="K10" s="317"/>
      <c r="L10" s="317"/>
      <c r="M10" s="317"/>
      <c r="N10" s="317"/>
      <c r="O10" s="317"/>
      <c r="P10" s="318"/>
      <c r="Q10" s="318"/>
      <c r="R10" s="60" t="str">
        <f>"The information requested in this question is a snapshot position as at "&amp;TEXT(Reporting_Period_End_Date,"DD-MMM-YYYY")</f>
        <v>The information requested in this question is a snapshot position as at 00-Jan-1900</v>
      </c>
      <c r="S10" s="36"/>
      <c r="T10" s="28"/>
      <c r="V10" s="37" t="s">
        <v>973</v>
      </c>
      <c r="W10" s="359" t="s">
        <v>975</v>
      </c>
      <c r="X10" s="30" t="s">
        <v>974</v>
      </c>
    </row>
    <row r="11" spans="1:31" ht="13.9" customHeight="1" x14ac:dyDescent="0.2">
      <c r="A11" s="26"/>
      <c r="B11" s="42"/>
      <c r="C11" s="44"/>
      <c r="D11" s="44"/>
      <c r="E11" s="44"/>
      <c r="F11" s="44"/>
      <c r="G11" s="44"/>
      <c r="H11" s="44"/>
      <c r="I11" s="44"/>
      <c r="J11" s="44"/>
      <c r="K11" s="44"/>
      <c r="L11" s="44"/>
      <c r="M11" s="44"/>
      <c r="N11" s="44"/>
      <c r="O11" s="44"/>
      <c r="P11" s="321"/>
      <c r="Q11" s="44"/>
      <c r="R11" s="289"/>
      <c r="S11" s="48"/>
      <c r="T11" s="28"/>
      <c r="Z11" s="7"/>
    </row>
    <row r="12" spans="1:31" ht="13.9" customHeight="1" x14ac:dyDescent="0.2">
      <c r="A12" s="26"/>
      <c r="B12" s="42"/>
      <c r="C12" s="440" t="str">
        <f>"a) This section automatically populates the total customers as at "&amp;TEXT(Reporting_Period_End_Date,"DD-MMM-YYYY")&amp;" reported on the Form C's and produces an aggregate total.  However, where the firm undertakes more than one activity it is feasible that this aggregate total contains duplicate values."&amp;"  Accordingly, please indicate in the number of unique customers in the box provided."</f>
        <v>a) This section automatically populates the total customers as at 00-Jan-1900 reported on the Form C's and produces an aggregate total.  However, where the firm undertakes more than one activity it is feasible that this aggregate total contains duplicate values.  Accordingly, please indicate in the number of unique customers in the box provided.</v>
      </c>
      <c r="D12" s="440"/>
      <c r="E12" s="440"/>
      <c r="F12" s="440"/>
      <c r="G12" s="440"/>
      <c r="H12" s="440"/>
      <c r="I12" s="440"/>
      <c r="J12" s="440"/>
      <c r="K12" s="440"/>
      <c r="L12" s="440"/>
      <c r="M12" s="440"/>
      <c r="N12" s="440"/>
      <c r="O12" s="44"/>
      <c r="P12" s="321"/>
      <c r="Q12" s="44"/>
      <c r="R12" s="47" t="str">
        <f>IF(COUNTIF(R17:R32,"Incomplete")&gt;0,"Incomplete","Complete")</f>
        <v>Incomplete</v>
      </c>
      <c r="S12" s="48"/>
      <c r="T12" s="28"/>
      <c r="V12" s="37" t="s">
        <v>973</v>
      </c>
      <c r="W12" s="359" t="s">
        <v>975</v>
      </c>
      <c r="X12" s="30" t="s">
        <v>974</v>
      </c>
      <c r="Z12" s="7"/>
    </row>
    <row r="13" spans="1:31" ht="13.9" customHeight="1" x14ac:dyDescent="0.2">
      <c r="A13" s="26"/>
      <c r="B13" s="42"/>
      <c r="C13" s="440"/>
      <c r="D13" s="440"/>
      <c r="E13" s="440"/>
      <c r="F13" s="440"/>
      <c r="G13" s="440"/>
      <c r="H13" s="440"/>
      <c r="I13" s="440"/>
      <c r="J13" s="440"/>
      <c r="K13" s="440"/>
      <c r="L13" s="440"/>
      <c r="M13" s="440"/>
      <c r="N13" s="440"/>
      <c r="O13" s="44"/>
      <c r="P13" s="321"/>
      <c r="Q13" s="44"/>
      <c r="R13" s="47"/>
      <c r="S13" s="48"/>
      <c r="T13" s="28"/>
      <c r="Z13" s="7"/>
    </row>
    <row r="14" spans="1:31" ht="13.9" customHeight="1" x14ac:dyDescent="0.2">
      <c r="A14" s="26"/>
      <c r="B14" s="42"/>
      <c r="C14" s="275"/>
      <c r="D14" s="275"/>
      <c r="E14" s="275"/>
      <c r="F14" s="387"/>
      <c r="G14" s="387"/>
      <c r="H14" s="387"/>
      <c r="I14" s="387"/>
      <c r="J14" s="44"/>
      <c r="K14" s="44"/>
      <c r="L14" s="44"/>
      <c r="M14" s="44"/>
      <c r="N14" s="44"/>
      <c r="O14" s="44"/>
      <c r="P14" s="321"/>
      <c r="Q14" s="44"/>
      <c r="R14" s="47"/>
      <c r="S14" s="48"/>
      <c r="T14" s="28"/>
      <c r="Z14" s="7"/>
    </row>
    <row r="15" spans="1:31" ht="13.9" customHeight="1" x14ac:dyDescent="0.2">
      <c r="A15" s="26"/>
      <c r="B15" s="42"/>
      <c r="C15" s="275"/>
      <c r="D15" s="275"/>
      <c r="E15" s="275"/>
      <c r="F15" s="387"/>
      <c r="G15" s="387"/>
      <c r="H15" s="387"/>
      <c r="I15" s="387"/>
      <c r="J15" s="44"/>
      <c r="K15" s="44"/>
      <c r="L15" s="44"/>
      <c r="M15" s="44"/>
      <c r="N15" s="44"/>
      <c r="O15" s="44"/>
      <c r="P15" s="321"/>
      <c r="Q15" s="44"/>
      <c r="R15" s="47"/>
      <c r="S15" s="48"/>
      <c r="T15" s="28"/>
      <c r="Z15" s="7"/>
    </row>
    <row r="16" spans="1:31" ht="13.9" customHeight="1" x14ac:dyDescent="0.2">
      <c r="A16" s="26"/>
      <c r="B16" s="42"/>
      <c r="C16" s="440" t="s">
        <v>999</v>
      </c>
      <c r="D16" s="440"/>
      <c r="E16" s="440"/>
      <c r="F16" s="509" t="s">
        <v>57</v>
      </c>
      <c r="G16" s="509" t="s">
        <v>998</v>
      </c>
      <c r="H16" s="509"/>
      <c r="I16" s="509"/>
      <c r="J16" s="44"/>
      <c r="K16" s="44"/>
      <c r="L16" s="44"/>
      <c r="M16" s="44"/>
      <c r="N16" s="44"/>
      <c r="O16" s="44"/>
      <c r="P16" s="321"/>
      <c r="Q16" s="44"/>
      <c r="R16" s="47"/>
      <c r="S16" s="48"/>
      <c r="T16" s="28"/>
      <c r="Z16" s="7"/>
    </row>
    <row r="17" spans="1:26" x14ac:dyDescent="0.2">
      <c r="A17" s="26"/>
      <c r="B17" s="42"/>
      <c r="C17" s="440"/>
      <c r="D17" s="440"/>
      <c r="E17" s="440"/>
      <c r="F17" s="509"/>
      <c r="G17" s="509"/>
      <c r="H17" s="509"/>
      <c r="I17" s="509"/>
      <c r="J17" s="44"/>
      <c r="K17" s="44"/>
      <c r="L17" s="44"/>
      <c r="M17" s="44"/>
      <c r="N17" s="44"/>
      <c r="O17" s="44"/>
      <c r="P17" s="44"/>
      <c r="Q17" s="44"/>
      <c r="R17" s="289"/>
      <c r="S17" s="48"/>
      <c r="T17" s="28"/>
      <c r="Z17" s="7"/>
    </row>
    <row r="18" spans="1:26" ht="13.9" customHeight="1" x14ac:dyDescent="0.2">
      <c r="A18" s="26"/>
      <c r="B18" s="42"/>
      <c r="C18" s="440"/>
      <c r="D18" s="440"/>
      <c r="E18" s="440"/>
      <c r="F18" s="289"/>
      <c r="G18" s="44"/>
      <c r="H18" s="371"/>
      <c r="I18" s="44"/>
      <c r="J18" s="44"/>
      <c r="K18" s="44"/>
      <c r="L18" s="44"/>
      <c r="M18" s="44"/>
      <c r="N18" s="44"/>
      <c r="O18" s="44"/>
      <c r="P18" s="44"/>
      <c r="Q18" s="44"/>
      <c r="R18" s="289"/>
      <c r="S18" s="48"/>
      <c r="T18" s="28"/>
      <c r="Z18" s="7"/>
    </row>
    <row r="19" spans="1:26" ht="13.9" customHeight="1" x14ac:dyDescent="0.2">
      <c r="A19" s="26"/>
      <c r="B19" s="42"/>
      <c r="C19" s="440"/>
      <c r="D19" s="440"/>
      <c r="E19" s="440"/>
      <c r="F19" s="388" t="s">
        <v>58</v>
      </c>
      <c r="G19" s="389"/>
      <c r="H19" s="295" t="str">
        <f>IF(AND('Control Sheet'!$N$46="YES",'Control Sheet'!$O$46&lt;&gt;"Incomplete"),Total,IF('Control Sheet'!$O$46="Incomplete","pending","N/A"))</f>
        <v>N/A</v>
      </c>
      <c r="I19" s="390"/>
      <c r="J19" s="440"/>
      <c r="K19" s="440"/>
      <c r="L19" s="440"/>
      <c r="M19" s="440"/>
      <c r="N19" s="440"/>
      <c r="O19" s="440"/>
      <c r="P19" s="440"/>
      <c r="Q19" s="44"/>
      <c r="R19" s="47" t="str">
        <f>IF(OR('Control Sheet'!$O$46="N/A",'Control Sheet'!$O$46="Complete"),"Complete",IF('Control Sheet'!$O$46="Possible error","Possible error","Incomplete"))</f>
        <v>Complete</v>
      </c>
      <c r="S19" s="48"/>
      <c r="T19" s="28"/>
      <c r="Z19" s="7"/>
    </row>
    <row r="20" spans="1:26" ht="13.9" customHeight="1" x14ac:dyDescent="0.2">
      <c r="A20" s="26"/>
      <c r="B20" s="42"/>
      <c r="C20" s="275"/>
      <c r="D20" s="275"/>
      <c r="E20" s="275"/>
      <c r="F20" s="289"/>
      <c r="G20" s="44"/>
      <c r="H20" s="275"/>
      <c r="I20" s="390"/>
      <c r="J20" s="440"/>
      <c r="K20" s="440"/>
      <c r="L20" s="440"/>
      <c r="M20" s="440"/>
      <c r="N20" s="440"/>
      <c r="O20" s="440"/>
      <c r="P20" s="440"/>
      <c r="Q20" s="44"/>
      <c r="R20" s="289"/>
      <c r="S20" s="48"/>
      <c r="T20" s="28"/>
      <c r="Z20" s="7"/>
    </row>
    <row r="21" spans="1:26" ht="13.9" customHeight="1" x14ac:dyDescent="0.2">
      <c r="A21" s="26"/>
      <c r="B21" s="42"/>
      <c r="C21" s="81"/>
      <c r="D21" s="44"/>
      <c r="E21" s="275"/>
      <c r="F21" s="289"/>
      <c r="G21" s="44"/>
      <c r="H21" s="275"/>
      <c r="I21" s="390"/>
      <c r="J21" s="390"/>
      <c r="K21" s="390"/>
      <c r="L21" s="390"/>
      <c r="M21" s="390"/>
      <c r="N21" s="390"/>
      <c r="O21" s="390"/>
      <c r="P21" s="390"/>
      <c r="Q21" s="44"/>
      <c r="R21" s="289"/>
      <c r="S21" s="48"/>
      <c r="T21" s="28"/>
      <c r="Z21" s="7"/>
    </row>
    <row r="22" spans="1:26" ht="13.9" customHeight="1" x14ac:dyDescent="0.2">
      <c r="A22" s="26"/>
      <c r="B22" s="42"/>
      <c r="C22" s="391"/>
      <c r="D22" s="44"/>
      <c r="E22" s="295"/>
      <c r="F22" s="388" t="s">
        <v>59</v>
      </c>
      <c r="G22" s="44"/>
      <c r="H22" s="295" t="str">
        <f>IF(AND('Control Sheet'!$N$49="YES",'Control Sheet'!$O$49&lt;&gt;"Incomplete"),newcls,IF('Control Sheet'!$O$49="Incomplete","pending","N/A"))</f>
        <v>pending</v>
      </c>
      <c r="I22" s="44"/>
      <c r="J22" s="44"/>
      <c r="K22" s="44"/>
      <c r="L22" s="44"/>
      <c r="M22" s="44"/>
      <c r="N22" s="44"/>
      <c r="O22" s="44"/>
      <c r="P22" s="44"/>
      <c r="Q22" s="44"/>
      <c r="R22" s="47" t="str">
        <f>IF(OR('Control Sheet'!$O$49="N/A",'Control Sheet'!$O$49="Complete"),"Complete",IF('Control Sheet'!$O$49="Possible error","Possible error","Incomplete"))</f>
        <v>Incomplete</v>
      </c>
      <c r="S22" s="48"/>
      <c r="T22" s="28"/>
      <c r="Z22" s="7"/>
    </row>
    <row r="23" spans="1:26" ht="13.9" customHeight="1" x14ac:dyDescent="0.2">
      <c r="A23" s="26"/>
      <c r="B23" s="42"/>
      <c r="C23" s="81"/>
      <c r="D23" s="44"/>
      <c r="E23" s="275"/>
      <c r="F23" s="289"/>
      <c r="G23" s="44"/>
      <c r="H23" s="275"/>
      <c r="I23" s="392"/>
      <c r="J23" s="392"/>
      <c r="K23" s="44"/>
      <c r="L23" s="44"/>
      <c r="M23" s="44"/>
      <c r="N23" s="44"/>
      <c r="O23" s="44"/>
      <c r="P23" s="44"/>
      <c r="Q23" s="44"/>
      <c r="R23" s="289"/>
      <c r="S23" s="48"/>
      <c r="T23" s="28"/>
      <c r="Z23" s="7"/>
    </row>
    <row r="24" spans="1:26" ht="13.9" customHeight="1" x14ac:dyDescent="0.2">
      <c r="A24" s="26"/>
      <c r="B24" s="42"/>
      <c r="C24" s="371"/>
      <c r="D24" s="290"/>
      <c r="E24" s="393"/>
      <c r="F24" s="371"/>
      <c r="G24" s="371"/>
      <c r="H24" s="371"/>
      <c r="I24" s="44"/>
      <c r="J24" s="44"/>
      <c r="K24" s="44"/>
      <c r="L24" s="44"/>
      <c r="M24" s="44"/>
      <c r="N24" s="44"/>
      <c r="O24" s="44"/>
      <c r="P24" s="44"/>
      <c r="Q24" s="44"/>
      <c r="R24" s="289"/>
      <c r="S24" s="48"/>
      <c r="T24" s="28"/>
      <c r="Z24" s="7"/>
    </row>
    <row r="25" spans="1:26" ht="13.9" customHeight="1" x14ac:dyDescent="0.2">
      <c r="A25" s="26"/>
      <c r="B25" s="42"/>
      <c r="C25" s="371"/>
      <c r="D25" s="290"/>
      <c r="E25" s="81"/>
      <c r="F25" s="44"/>
      <c r="G25" s="371"/>
      <c r="H25" s="394">
        <f>SUM(H19:H23)</f>
        <v>0</v>
      </c>
      <c r="I25" s="44"/>
      <c r="J25" s="44"/>
      <c r="K25" s="44"/>
      <c r="L25" s="44"/>
      <c r="M25" s="44"/>
      <c r="N25" s="44"/>
      <c r="O25" s="44"/>
      <c r="P25" s="44"/>
      <c r="Q25" s="44"/>
      <c r="R25" s="44"/>
      <c r="S25" s="48"/>
      <c r="T25" s="28"/>
      <c r="Z25" s="7"/>
    </row>
    <row r="26" spans="1:26" ht="13.9" customHeight="1" x14ac:dyDescent="0.2">
      <c r="A26" s="26"/>
      <c r="B26" s="42"/>
      <c r="C26" s="371"/>
      <c r="D26" s="44"/>
      <c r="E26" s="393"/>
      <c r="F26" s="393"/>
      <c r="G26" s="371"/>
      <c r="H26" s="371"/>
      <c r="I26" s="44"/>
      <c r="J26" s="44"/>
      <c r="K26" s="44"/>
      <c r="L26" s="44"/>
      <c r="M26" s="44"/>
      <c r="N26" s="44"/>
      <c r="O26" s="44"/>
      <c r="P26" s="44"/>
      <c r="Q26" s="44"/>
      <c r="R26" s="44"/>
      <c r="S26" s="48"/>
      <c r="T26" s="28"/>
      <c r="Z26" s="7"/>
    </row>
    <row r="27" spans="1:26" ht="13.9" customHeight="1" x14ac:dyDescent="0.2">
      <c r="A27" s="26"/>
      <c r="B27" s="42"/>
      <c r="C27" s="371"/>
      <c r="D27" s="290"/>
      <c r="E27" s="275"/>
      <c r="F27" s="275"/>
      <c r="G27" s="275"/>
      <c r="H27" s="275"/>
      <c r="I27" s="44"/>
      <c r="J27" s="44"/>
      <c r="K27" s="44"/>
      <c r="L27" s="44"/>
      <c r="M27" s="44"/>
      <c r="N27" s="44"/>
      <c r="O27" s="44"/>
      <c r="P27" s="44"/>
      <c r="Q27" s="44"/>
      <c r="R27" s="44"/>
      <c r="S27" s="48"/>
      <c r="T27" s="28"/>
      <c r="Z27" s="7"/>
    </row>
    <row r="28" spans="1:26" ht="13.9" customHeight="1" x14ac:dyDescent="0.2">
      <c r="A28" s="26"/>
      <c r="B28" s="42"/>
      <c r="C28" s="371"/>
      <c r="D28" s="290"/>
      <c r="E28" s="275"/>
      <c r="F28" s="275"/>
      <c r="G28" s="275"/>
      <c r="H28" s="275"/>
      <c r="I28" s="44"/>
      <c r="J28" s="44"/>
      <c r="K28" s="44"/>
      <c r="L28" s="44"/>
      <c r="M28" s="44"/>
      <c r="N28" s="44"/>
      <c r="O28" s="44"/>
      <c r="P28" s="44"/>
      <c r="Q28" s="44"/>
      <c r="R28" s="289"/>
      <c r="S28" s="48"/>
      <c r="T28" s="28"/>
      <c r="Z28" s="7"/>
    </row>
    <row r="29" spans="1:26" ht="13.9" customHeight="1" x14ac:dyDescent="0.2">
      <c r="A29" s="26"/>
      <c r="B29" s="42"/>
      <c r="C29" s="371"/>
      <c r="D29" s="290"/>
      <c r="E29" s="393"/>
      <c r="F29" s="395" t="s">
        <v>997</v>
      </c>
      <c r="G29" s="371"/>
      <c r="H29" s="425"/>
      <c r="I29" s="44"/>
      <c r="J29" s="44"/>
      <c r="K29" s="44"/>
      <c r="L29" s="44"/>
      <c r="M29" s="44"/>
      <c r="N29" s="44"/>
      <c r="O29" s="44"/>
      <c r="P29" s="44"/>
      <c r="Q29" s="44"/>
      <c r="R29" s="47" t="str">
        <f>IF(H29="","Incomplete","Complete")</f>
        <v>Incomplete</v>
      </c>
      <c r="S29" s="48"/>
      <c r="T29" s="28"/>
      <c r="Z29" s="7"/>
    </row>
    <row r="30" spans="1:26" ht="13.9" customHeight="1" x14ac:dyDescent="0.2">
      <c r="A30" s="26"/>
      <c r="B30" s="42"/>
      <c r="C30" s="371"/>
      <c r="D30" s="290"/>
      <c r="E30" s="275"/>
      <c r="F30" s="275"/>
      <c r="G30" s="275"/>
      <c r="H30" s="275"/>
      <c r="I30" s="44"/>
      <c r="J30" s="44"/>
      <c r="K30" s="44"/>
      <c r="L30" s="44"/>
      <c r="M30" s="44"/>
      <c r="N30" s="44"/>
      <c r="O30" s="44"/>
      <c r="P30" s="44"/>
      <c r="Q30" s="44"/>
      <c r="R30" s="289"/>
      <c r="S30" s="48"/>
      <c r="T30" s="28"/>
      <c r="Z30" s="7"/>
    </row>
    <row r="31" spans="1:26" ht="13.9" customHeight="1" x14ac:dyDescent="0.2">
      <c r="A31" s="26"/>
      <c r="B31" s="42"/>
      <c r="C31" s="44"/>
      <c r="D31" s="290"/>
      <c r="E31" s="371"/>
      <c r="F31" s="393"/>
      <c r="G31" s="371"/>
      <c r="H31" s="371"/>
      <c r="I31" s="44"/>
      <c r="J31" s="44"/>
      <c r="K31" s="44"/>
      <c r="L31" s="44"/>
      <c r="M31" s="44"/>
      <c r="N31" s="44"/>
      <c r="O31" s="44"/>
      <c r="P31" s="44"/>
      <c r="Q31" s="44"/>
      <c r="R31" s="289"/>
      <c r="S31" s="48"/>
      <c r="T31" s="28"/>
      <c r="Z31" s="7"/>
    </row>
    <row r="32" spans="1:26" ht="13.9" customHeight="1" x14ac:dyDescent="0.2">
      <c r="A32" s="26"/>
      <c r="B32" s="42"/>
      <c r="C32" s="113" t="s">
        <v>1000</v>
      </c>
      <c r="D32" s="58"/>
      <c r="E32" s="44"/>
      <c r="F32" s="393"/>
      <c r="G32" s="275"/>
      <c r="H32" s="249"/>
      <c r="I32" s="44"/>
      <c r="J32" s="44"/>
      <c r="K32" s="44"/>
      <c r="L32" s="44"/>
      <c r="M32" s="44"/>
      <c r="N32" s="44"/>
      <c r="O32" s="44"/>
      <c r="P32" s="44"/>
      <c r="Q32" s="44"/>
      <c r="R32" s="47" t="str">
        <f>IF(H32="","Incomplete","Complete")</f>
        <v>Incomplete</v>
      </c>
      <c r="S32" s="48"/>
      <c r="T32" s="28"/>
      <c r="Z32" s="7"/>
    </row>
    <row r="33" spans="1:35" ht="13.9" customHeight="1" thickBot="1" x14ac:dyDescent="0.25">
      <c r="A33" s="26"/>
      <c r="B33" s="49"/>
      <c r="C33" s="50"/>
      <c r="D33" s="50"/>
      <c r="E33" s="396"/>
      <c r="F33" s="397"/>
      <c r="G33" s="396"/>
      <c r="H33" s="398"/>
      <c r="I33" s="398"/>
      <c r="J33" s="398"/>
      <c r="K33" s="50"/>
      <c r="L33" s="50"/>
      <c r="M33" s="50"/>
      <c r="N33" s="50"/>
      <c r="O33" s="50"/>
      <c r="P33" s="50"/>
      <c r="Q33" s="50"/>
      <c r="R33" s="300"/>
      <c r="S33" s="52"/>
      <c r="T33" s="28"/>
      <c r="Z33" s="7"/>
    </row>
    <row r="34" spans="1:35" ht="13.9" customHeight="1" thickBot="1" x14ac:dyDescent="0.25">
      <c r="A34" s="26"/>
      <c r="B34" s="22"/>
      <c r="C34" s="22"/>
      <c r="D34" s="22"/>
      <c r="E34" s="399"/>
      <c r="F34" s="400"/>
      <c r="G34" s="399"/>
      <c r="H34" s="401"/>
      <c r="I34" s="401"/>
      <c r="J34" s="401"/>
      <c r="K34" s="22"/>
      <c r="L34" s="22"/>
      <c r="M34" s="22"/>
      <c r="N34" s="22"/>
      <c r="O34" s="22"/>
      <c r="P34" s="22"/>
      <c r="Q34" s="22"/>
      <c r="S34" s="22"/>
      <c r="T34" s="28"/>
      <c r="Z34" s="7"/>
    </row>
    <row r="35" spans="1:35" ht="13.5" thickBot="1" x14ac:dyDescent="0.25">
      <c r="A35" s="26"/>
      <c r="B35" s="32"/>
      <c r="C35" s="402" t="s">
        <v>1019</v>
      </c>
      <c r="D35" s="403"/>
      <c r="E35" s="403"/>
      <c r="F35" s="403"/>
      <c r="G35" s="403"/>
      <c r="H35" s="403"/>
      <c r="I35" s="403"/>
      <c r="J35" s="403"/>
      <c r="K35" s="403"/>
      <c r="L35" s="403"/>
      <c r="M35" s="403"/>
      <c r="N35" s="403"/>
      <c r="O35" s="403"/>
      <c r="P35" s="403"/>
      <c r="Q35" s="403"/>
      <c r="R35" s="404" t="str">
        <f>"The information requested in this question is a snapshot position as at "&amp;TEXT(Reporting_Period_End_Date,"DD-MMM-YYYY")</f>
        <v>The information requested in this question is a snapshot position as at 00-Jan-1900</v>
      </c>
      <c r="S35" s="36"/>
      <c r="T35" s="28"/>
      <c r="V35" s="405" t="s">
        <v>973</v>
      </c>
      <c r="W35" s="405" t="s">
        <v>975</v>
      </c>
      <c r="X35" s="406" t="s">
        <v>974</v>
      </c>
    </row>
    <row r="36" spans="1:35" ht="13.9" customHeight="1" x14ac:dyDescent="0.2">
      <c r="A36" s="26"/>
      <c r="B36" s="42"/>
      <c r="C36" s="44"/>
      <c r="D36" s="44"/>
      <c r="E36" s="44"/>
      <c r="F36" s="44"/>
      <c r="G36" s="44"/>
      <c r="H36" s="44"/>
      <c r="I36" s="44"/>
      <c r="J36" s="44"/>
      <c r="K36" s="44"/>
      <c r="L36" s="44"/>
      <c r="M36" s="44"/>
      <c r="N36" s="44"/>
      <c r="O36" s="44"/>
      <c r="P36" s="44"/>
      <c r="Q36" s="44"/>
      <c r="R36" s="289"/>
      <c r="S36" s="48"/>
      <c r="T36" s="28"/>
      <c r="Z36" s="7"/>
    </row>
    <row r="37" spans="1:35" ht="13.9" customHeight="1" x14ac:dyDescent="0.2">
      <c r="A37" s="26"/>
      <c r="B37" s="42"/>
      <c r="C37" s="440" t="str">
        <f>"a) For each jurisdiction in which a customer of the firm as at as at "&amp;TEXT(Reporting_Period_End_Date,"DD-MMM-YYYY")&amp;" resides, please indicate using the form below the number of customers resident in that jurisdiction split between natural and non-natural persons."</f>
        <v>a) For each jurisdiction in which a customer of the firm as at as at 00-Jan-1900 resides, please indicate using the form below the number of customers resident in that jurisdiction split between natural and non-natural persons.</v>
      </c>
      <c r="D37" s="440"/>
      <c r="E37" s="440"/>
      <c r="F37" s="440"/>
      <c r="G37" s="440"/>
      <c r="H37" s="440"/>
      <c r="I37" s="440"/>
      <c r="J37" s="440"/>
      <c r="K37" s="440"/>
      <c r="L37" s="440"/>
      <c r="M37" s="440"/>
      <c r="N37" s="440"/>
      <c r="O37" s="44"/>
      <c r="P37" s="44"/>
      <c r="Q37" s="44"/>
      <c r="R37" s="47" t="str">
        <f>IF(COUNTIF(R39:R45,"Incomplete")&gt;0,"Incomplete","Complete")</f>
        <v>Incomplete</v>
      </c>
      <c r="S37" s="48"/>
      <c r="T37" s="28"/>
      <c r="Z37" s="7"/>
    </row>
    <row r="38" spans="1:35" ht="13.9" customHeight="1" x14ac:dyDescent="0.2">
      <c r="A38" s="26"/>
      <c r="B38" s="42"/>
      <c r="C38" s="440"/>
      <c r="D38" s="440"/>
      <c r="E38" s="440"/>
      <c r="F38" s="440"/>
      <c r="G38" s="440"/>
      <c r="H38" s="440"/>
      <c r="I38" s="440"/>
      <c r="J38" s="440"/>
      <c r="K38" s="440"/>
      <c r="L38" s="440"/>
      <c r="M38" s="440"/>
      <c r="N38" s="440"/>
      <c r="O38" s="44"/>
      <c r="P38" s="44"/>
      <c r="Q38" s="44"/>
      <c r="R38" s="47"/>
      <c r="S38" s="48"/>
      <c r="T38" s="28"/>
      <c r="Z38" s="7"/>
    </row>
    <row r="39" spans="1:35" ht="13.5" customHeight="1" x14ac:dyDescent="0.25">
      <c r="A39" s="26"/>
      <c r="B39" s="42"/>
      <c r="C39" s="287"/>
      <c r="D39" s="44"/>
      <c r="E39" s="44"/>
      <c r="F39" s="290"/>
      <c r="G39" s="282"/>
      <c r="H39" s="282"/>
      <c r="I39" s="282"/>
      <c r="J39" s="282"/>
      <c r="K39" s="282"/>
      <c r="L39" s="282"/>
      <c r="M39" s="282"/>
      <c r="N39" s="282"/>
      <c r="O39" s="282"/>
      <c r="P39" s="282"/>
      <c r="Q39" s="283"/>
      <c r="R39" s="283"/>
      <c r="S39" s="48"/>
      <c r="T39" s="28"/>
      <c r="V39" s="8"/>
      <c r="AI39" s="7"/>
    </row>
    <row r="40" spans="1:35" ht="13.9" customHeight="1" x14ac:dyDescent="0.2">
      <c r="A40" s="26"/>
      <c r="B40" s="42"/>
      <c r="C40" s="113" t="s">
        <v>916</v>
      </c>
      <c r="D40" s="58"/>
      <c r="E40" s="44"/>
      <c r="F40" s="249"/>
      <c r="G40" s="44"/>
      <c r="H40" s="44"/>
      <c r="I40" s="44"/>
      <c r="J40" s="44"/>
      <c r="K40" s="289"/>
      <c r="L40" s="289"/>
      <c r="M40" s="289"/>
      <c r="N40" s="289"/>
      <c r="O40" s="289"/>
      <c r="P40" s="282"/>
      <c r="Q40" s="282"/>
      <c r="R40" s="47" t="str">
        <f>IF(OR(F40=""),"Incomplete","Complete")</f>
        <v>Incomplete</v>
      </c>
      <c r="S40" s="48"/>
      <c r="T40" s="28"/>
      <c r="V40" s="8"/>
      <c r="AI40" s="7"/>
    </row>
    <row r="41" spans="1:35" ht="13.9" customHeight="1" x14ac:dyDescent="0.2">
      <c r="A41" s="26"/>
      <c r="B41" s="42"/>
      <c r="C41" s="113"/>
      <c r="D41" s="58"/>
      <c r="E41" s="44"/>
      <c r="F41" s="44"/>
      <c r="G41" s="44"/>
      <c r="H41" s="44"/>
      <c r="I41" s="44"/>
      <c r="J41" s="44"/>
      <c r="K41" s="289"/>
      <c r="L41" s="289"/>
      <c r="M41" s="289"/>
      <c r="N41" s="289"/>
      <c r="O41" s="289"/>
      <c r="P41" s="282"/>
      <c r="Q41" s="282"/>
      <c r="R41" s="47"/>
      <c r="S41" s="48"/>
      <c r="T41" s="28"/>
      <c r="V41" s="8"/>
      <c r="AI41" s="7"/>
    </row>
    <row r="42" spans="1:35" ht="12.75" customHeight="1" x14ac:dyDescent="0.2">
      <c r="A42" s="26"/>
      <c r="B42" s="42"/>
      <c r="C42" s="113"/>
      <c r="D42" s="58"/>
      <c r="E42" s="44"/>
      <c r="F42" s="44"/>
      <c r="G42" s="44"/>
      <c r="H42" s="44"/>
      <c r="I42" s="505" t="s">
        <v>63</v>
      </c>
      <c r="J42" s="506"/>
      <c r="K42" s="289"/>
      <c r="L42" s="289"/>
      <c r="M42" s="289"/>
      <c r="N42" s="289"/>
      <c r="O42" s="289"/>
      <c r="P42" s="282"/>
      <c r="Q42" s="282"/>
      <c r="R42" s="47"/>
      <c r="S42" s="48"/>
      <c r="T42" s="28"/>
      <c r="V42" s="8"/>
      <c r="AI42" s="7"/>
    </row>
    <row r="43" spans="1:35" x14ac:dyDescent="0.2">
      <c r="A43" s="26"/>
      <c r="B43" s="42"/>
      <c r="C43" s="440" t="s">
        <v>1001</v>
      </c>
      <c r="D43" s="440"/>
      <c r="E43" s="440"/>
      <c r="F43" s="44"/>
      <c r="G43" s="44"/>
      <c r="H43" s="44"/>
      <c r="I43" s="507"/>
      <c r="J43" s="508"/>
      <c r="K43" s="289"/>
      <c r="L43" s="289"/>
      <c r="M43" s="289"/>
      <c r="N43" s="289"/>
      <c r="O43" s="289"/>
      <c r="P43" s="282"/>
      <c r="Q43" s="282"/>
      <c r="R43" s="47"/>
      <c r="S43" s="48"/>
      <c r="T43" s="28"/>
      <c r="V43" s="8"/>
      <c r="AI43" s="7"/>
    </row>
    <row r="44" spans="1:35" ht="13.9" customHeight="1" x14ac:dyDescent="0.2">
      <c r="A44" s="26"/>
      <c r="B44" s="42"/>
      <c r="C44" s="440"/>
      <c r="D44" s="440"/>
      <c r="E44" s="440"/>
      <c r="F44" s="44"/>
      <c r="G44" s="44"/>
      <c r="H44" s="44"/>
      <c r="I44" s="44"/>
      <c r="J44" s="58"/>
      <c r="K44" s="81"/>
      <c r="L44" s="81"/>
      <c r="M44" s="81"/>
      <c r="N44" s="81"/>
      <c r="O44" s="81"/>
      <c r="P44" s="81"/>
      <c r="Q44" s="44"/>
      <c r="R44" s="289"/>
      <c r="S44" s="48"/>
      <c r="T44" s="28"/>
      <c r="Z44" s="7"/>
    </row>
    <row r="45" spans="1:35" ht="13.9" customHeight="1" x14ac:dyDescent="0.2">
      <c r="A45" s="26"/>
      <c r="B45" s="42"/>
      <c r="C45" s="440"/>
      <c r="D45" s="440"/>
      <c r="E45" s="440"/>
      <c r="F45" s="44"/>
      <c r="G45" s="44"/>
      <c r="H45" s="44" t="s">
        <v>917</v>
      </c>
      <c r="I45" s="407">
        <f>SUM(I48:I296)</f>
        <v>0</v>
      </c>
      <c r="J45" s="407">
        <f>SUM(J48:J296)</f>
        <v>0</v>
      </c>
      <c r="K45" s="378"/>
      <c r="L45" s="407">
        <f>I45+J45</f>
        <v>0</v>
      </c>
      <c r="M45" s="378"/>
      <c r="N45" s="77" t="str">
        <f>IF(L45=H29,"Reconciles OK","Difference of "&amp;H29-L45)</f>
        <v>Reconciles OK</v>
      </c>
      <c r="O45" s="378"/>
      <c r="P45" s="81"/>
      <c r="Q45" s="44"/>
      <c r="R45" s="47" t="str">
        <f>IF(L45=H29,"Complete","Incomplete")</f>
        <v>Complete</v>
      </c>
      <c r="S45" s="48"/>
      <c r="T45" s="28"/>
      <c r="Z45" s="7"/>
    </row>
    <row r="46" spans="1:35" ht="13.9" customHeight="1" x14ac:dyDescent="0.2">
      <c r="A46" s="26"/>
      <c r="B46" s="42"/>
      <c r="C46" s="44"/>
      <c r="D46" s="44"/>
      <c r="E46" s="44"/>
      <c r="F46" s="44"/>
      <c r="G46" s="44"/>
      <c r="H46" s="44"/>
      <c r="I46" s="44"/>
      <c r="J46" s="58"/>
      <c r="K46" s="81"/>
      <c r="L46" s="81"/>
      <c r="M46" s="81"/>
      <c r="N46" s="81"/>
      <c r="O46" s="81"/>
      <c r="P46" s="81"/>
      <c r="Q46" s="44"/>
      <c r="R46" s="289"/>
      <c r="S46" s="48"/>
      <c r="T46" s="28"/>
      <c r="Z46" s="7"/>
    </row>
    <row r="47" spans="1:35" ht="26.25" x14ac:dyDescent="0.25">
      <c r="A47" s="26"/>
      <c r="B47" s="42"/>
      <c r="C47" s="44"/>
      <c r="D47" s="44"/>
      <c r="E47" s="408" t="s">
        <v>70</v>
      </c>
      <c r="F47" s="409" t="s">
        <v>71</v>
      </c>
      <c r="G47" s="409" t="s">
        <v>72</v>
      </c>
      <c r="H47" s="409" t="s">
        <v>73</v>
      </c>
      <c r="I47" s="410" t="s">
        <v>53</v>
      </c>
      <c r="J47" s="411" t="s">
        <v>821</v>
      </c>
      <c r="K47" s="44"/>
      <c r="L47" s="44"/>
      <c r="M47" s="44"/>
      <c r="N47" s="44"/>
      <c r="O47" s="44"/>
      <c r="P47" s="44"/>
      <c r="Q47" s="44"/>
      <c r="R47" s="412"/>
      <c r="S47" s="48"/>
      <c r="T47" s="28"/>
      <c r="Z47" s="7"/>
    </row>
    <row r="48" spans="1:35" ht="15.75" x14ac:dyDescent="0.25">
      <c r="A48" s="26"/>
      <c r="B48" s="42"/>
      <c r="C48" s="44"/>
      <c r="D48" s="44"/>
      <c r="E48" s="413" t="s">
        <v>74</v>
      </c>
      <c r="F48" s="414" t="s">
        <v>75</v>
      </c>
      <c r="G48" s="414" t="s">
        <v>76</v>
      </c>
      <c r="H48" s="415">
        <v>4</v>
      </c>
      <c r="I48" s="426"/>
      <c r="J48" s="427"/>
      <c r="K48" s="44"/>
      <c r="L48" s="44"/>
      <c r="M48" s="44"/>
      <c r="N48" s="44"/>
      <c r="O48" s="44"/>
      <c r="P48" s="44"/>
      <c r="Q48" s="44"/>
      <c r="R48" s="412"/>
      <c r="S48" s="48"/>
      <c r="T48" s="28"/>
      <c r="Z48" s="7"/>
    </row>
    <row r="49" spans="1:26" ht="15.75" x14ac:dyDescent="0.25">
      <c r="A49" s="26"/>
      <c r="B49" s="42"/>
      <c r="C49" s="44"/>
      <c r="D49" s="44"/>
      <c r="E49" s="416" t="s">
        <v>77</v>
      </c>
      <c r="F49" s="417" t="s">
        <v>78</v>
      </c>
      <c r="G49" s="417" t="s">
        <v>79</v>
      </c>
      <c r="H49" s="418">
        <v>248</v>
      </c>
      <c r="I49" s="426"/>
      <c r="J49" s="427"/>
      <c r="K49" s="378"/>
      <c r="L49" s="378"/>
      <c r="M49" s="378"/>
      <c r="N49" s="378"/>
      <c r="O49" s="378"/>
      <c r="P49" s="378"/>
      <c r="Q49" s="44"/>
      <c r="R49" s="412"/>
      <c r="S49" s="48"/>
      <c r="T49" s="28"/>
      <c r="Z49" s="7"/>
    </row>
    <row r="50" spans="1:26" ht="15.75" x14ac:dyDescent="0.25">
      <c r="A50" s="26"/>
      <c r="B50" s="42"/>
      <c r="C50" s="44"/>
      <c r="D50" s="44"/>
      <c r="E50" s="413" t="s">
        <v>80</v>
      </c>
      <c r="F50" s="414" t="s">
        <v>81</v>
      </c>
      <c r="G50" s="414" t="s">
        <v>82</v>
      </c>
      <c r="H50" s="415">
        <v>8</v>
      </c>
      <c r="I50" s="426"/>
      <c r="J50" s="427"/>
      <c r="K50" s="378"/>
      <c r="L50" s="378"/>
      <c r="M50" s="378"/>
      <c r="N50" s="378"/>
      <c r="O50" s="378"/>
      <c r="P50" s="378"/>
      <c r="Q50" s="44"/>
      <c r="R50" s="412"/>
      <c r="S50" s="48"/>
      <c r="T50" s="28"/>
      <c r="Z50" s="6"/>
    </row>
    <row r="51" spans="1:26" ht="15.75" x14ac:dyDescent="0.25">
      <c r="A51" s="26"/>
      <c r="B51" s="42"/>
      <c r="C51" s="44"/>
      <c r="D51" s="44"/>
      <c r="E51" s="416" t="s">
        <v>83</v>
      </c>
      <c r="F51" s="417" t="s">
        <v>84</v>
      </c>
      <c r="G51" s="417" t="s">
        <v>85</v>
      </c>
      <c r="H51" s="418">
        <v>12</v>
      </c>
      <c r="I51" s="426"/>
      <c r="J51" s="427"/>
      <c r="K51" s="378"/>
      <c r="L51" s="378"/>
      <c r="M51" s="378"/>
      <c r="N51" s="378"/>
      <c r="O51" s="378"/>
      <c r="P51" s="378"/>
      <c r="Q51" s="44"/>
      <c r="R51" s="412"/>
      <c r="S51" s="48"/>
      <c r="T51" s="28"/>
      <c r="Z51" s="6"/>
    </row>
    <row r="52" spans="1:26" ht="15.75" x14ac:dyDescent="0.25">
      <c r="A52" s="26"/>
      <c r="B52" s="42"/>
      <c r="C52" s="44"/>
      <c r="D52" s="44"/>
      <c r="E52" s="413" t="s">
        <v>86</v>
      </c>
      <c r="F52" s="414" t="s">
        <v>87</v>
      </c>
      <c r="G52" s="414" t="s">
        <v>88</v>
      </c>
      <c r="H52" s="415">
        <v>16</v>
      </c>
      <c r="I52" s="426"/>
      <c r="J52" s="427"/>
      <c r="K52" s="378"/>
      <c r="L52" s="378"/>
      <c r="M52" s="378"/>
      <c r="N52" s="378"/>
      <c r="O52" s="378"/>
      <c r="P52" s="378"/>
      <c r="Q52" s="44"/>
      <c r="R52" s="412"/>
      <c r="S52" s="48"/>
      <c r="T52" s="28"/>
      <c r="Z52" s="7"/>
    </row>
    <row r="53" spans="1:26" ht="15.75" x14ac:dyDescent="0.25">
      <c r="A53" s="26"/>
      <c r="B53" s="42"/>
      <c r="C53" s="44"/>
      <c r="D53" s="373"/>
      <c r="E53" s="416" t="s">
        <v>89</v>
      </c>
      <c r="F53" s="417" t="s">
        <v>90</v>
      </c>
      <c r="G53" s="417" t="s">
        <v>91</v>
      </c>
      <c r="H53" s="418">
        <v>20</v>
      </c>
      <c r="I53" s="426"/>
      <c r="J53" s="427"/>
      <c r="K53" s="378"/>
      <c r="L53" s="378"/>
      <c r="M53" s="378"/>
      <c r="N53" s="378"/>
      <c r="O53" s="378"/>
      <c r="P53" s="378"/>
      <c r="Q53" s="44"/>
      <c r="R53" s="412"/>
      <c r="S53" s="48"/>
      <c r="T53" s="28"/>
      <c r="Z53" s="7"/>
    </row>
    <row r="54" spans="1:26" ht="15.75" x14ac:dyDescent="0.25">
      <c r="A54" s="26"/>
      <c r="B54" s="42"/>
      <c r="C54" s="374"/>
      <c r="D54" s="374"/>
      <c r="E54" s="413" t="s">
        <v>92</v>
      </c>
      <c r="F54" s="414" t="s">
        <v>93</v>
      </c>
      <c r="G54" s="414" t="s">
        <v>94</v>
      </c>
      <c r="H54" s="415">
        <v>24</v>
      </c>
      <c r="I54" s="426"/>
      <c r="J54" s="427"/>
      <c r="K54" s="378"/>
      <c r="L54" s="378"/>
      <c r="M54" s="378"/>
      <c r="N54" s="378"/>
      <c r="O54" s="378"/>
      <c r="P54" s="378"/>
      <c r="Q54" s="44"/>
      <c r="R54" s="412"/>
      <c r="S54" s="48"/>
      <c r="T54" s="28"/>
      <c r="Z54" s="7"/>
    </row>
    <row r="55" spans="1:26" ht="15.75" x14ac:dyDescent="0.25">
      <c r="A55" s="26"/>
      <c r="B55" s="42"/>
      <c r="C55" s="44"/>
      <c r="D55" s="44"/>
      <c r="E55" s="416" t="s">
        <v>95</v>
      </c>
      <c r="F55" s="417" t="s">
        <v>96</v>
      </c>
      <c r="G55" s="417" t="s">
        <v>97</v>
      </c>
      <c r="H55" s="418">
        <v>660</v>
      </c>
      <c r="I55" s="426"/>
      <c r="J55" s="427"/>
      <c r="K55" s="378"/>
      <c r="L55" s="378"/>
      <c r="M55" s="378"/>
      <c r="N55" s="378"/>
      <c r="O55" s="378"/>
      <c r="P55" s="378"/>
      <c r="Q55" s="44"/>
      <c r="R55" s="412"/>
      <c r="S55" s="48"/>
      <c r="T55" s="28"/>
      <c r="Z55" s="7"/>
    </row>
    <row r="56" spans="1:26" ht="15.75" x14ac:dyDescent="0.25">
      <c r="A56" s="26"/>
      <c r="B56" s="42"/>
      <c r="C56" s="44"/>
      <c r="D56" s="44"/>
      <c r="E56" s="413" t="s">
        <v>98</v>
      </c>
      <c r="F56" s="414" t="s">
        <v>99</v>
      </c>
      <c r="G56" s="414" t="s">
        <v>100</v>
      </c>
      <c r="H56" s="415">
        <v>10</v>
      </c>
      <c r="I56" s="426"/>
      <c r="J56" s="427"/>
      <c r="K56" s="378"/>
      <c r="L56" s="378"/>
      <c r="M56" s="378"/>
      <c r="N56" s="378"/>
      <c r="O56" s="378"/>
      <c r="P56" s="378"/>
      <c r="Q56" s="44"/>
      <c r="R56" s="412"/>
      <c r="S56" s="48"/>
      <c r="T56" s="28"/>
      <c r="Z56" s="7"/>
    </row>
    <row r="57" spans="1:26" ht="15.75" x14ac:dyDescent="0.25">
      <c r="A57" s="26"/>
      <c r="B57" s="42"/>
      <c r="C57" s="44"/>
      <c r="D57" s="44"/>
      <c r="E57" s="416" t="s">
        <v>101</v>
      </c>
      <c r="F57" s="417" t="s">
        <v>102</v>
      </c>
      <c r="G57" s="417" t="s">
        <v>103</v>
      </c>
      <c r="H57" s="418">
        <v>28</v>
      </c>
      <c r="I57" s="426"/>
      <c r="J57" s="427"/>
      <c r="K57" s="378"/>
      <c r="L57" s="378"/>
      <c r="M57" s="378"/>
      <c r="N57" s="378"/>
      <c r="O57" s="378"/>
      <c r="P57" s="378"/>
      <c r="Q57" s="44"/>
      <c r="R57" s="412"/>
      <c r="S57" s="48"/>
      <c r="T57" s="28"/>
      <c r="Z57" s="7"/>
    </row>
    <row r="58" spans="1:26" ht="15.75" x14ac:dyDescent="0.25">
      <c r="A58" s="26"/>
      <c r="B58" s="42"/>
      <c r="C58" s="44"/>
      <c r="D58" s="44"/>
      <c r="E58" s="413" t="s">
        <v>104</v>
      </c>
      <c r="F58" s="414" t="s">
        <v>105</v>
      </c>
      <c r="G58" s="414" t="s">
        <v>106</v>
      </c>
      <c r="H58" s="415">
        <v>32</v>
      </c>
      <c r="I58" s="426"/>
      <c r="J58" s="427"/>
      <c r="K58" s="378"/>
      <c r="L58" s="378"/>
      <c r="M58" s="378"/>
      <c r="N58" s="378"/>
      <c r="O58" s="378"/>
      <c r="P58" s="378"/>
      <c r="Q58" s="44"/>
      <c r="R58" s="412"/>
      <c r="S58" s="48"/>
      <c r="T58" s="28"/>
      <c r="Z58" s="7"/>
    </row>
    <row r="59" spans="1:26" ht="15.75" x14ac:dyDescent="0.25">
      <c r="A59" s="26"/>
      <c r="B59" s="42"/>
      <c r="C59" s="44"/>
      <c r="D59" s="44"/>
      <c r="E59" s="416" t="s">
        <v>107</v>
      </c>
      <c r="F59" s="417" t="s">
        <v>108</v>
      </c>
      <c r="G59" s="417" t="s">
        <v>109</v>
      </c>
      <c r="H59" s="418">
        <v>51</v>
      </c>
      <c r="I59" s="426"/>
      <c r="J59" s="427"/>
      <c r="K59" s="378"/>
      <c r="L59" s="378"/>
      <c r="M59" s="378"/>
      <c r="N59" s="378"/>
      <c r="O59" s="378"/>
      <c r="P59" s="378"/>
      <c r="Q59" s="44"/>
      <c r="R59" s="412"/>
      <c r="S59" s="48"/>
      <c r="T59" s="28"/>
      <c r="Z59" s="7"/>
    </row>
    <row r="60" spans="1:26" ht="15.75" x14ac:dyDescent="0.25">
      <c r="A60" s="26"/>
      <c r="B60" s="42"/>
      <c r="C60" s="44"/>
      <c r="D60" s="44"/>
      <c r="E60" s="413" t="s">
        <v>110</v>
      </c>
      <c r="F60" s="414" t="s">
        <v>111</v>
      </c>
      <c r="G60" s="414" t="s">
        <v>112</v>
      </c>
      <c r="H60" s="415">
        <v>533</v>
      </c>
      <c r="I60" s="426"/>
      <c r="J60" s="427"/>
      <c r="K60" s="378"/>
      <c r="L60" s="378"/>
      <c r="M60" s="378"/>
      <c r="N60" s="378"/>
      <c r="O60" s="378"/>
      <c r="P60" s="378"/>
      <c r="Q60" s="44"/>
      <c r="R60" s="412"/>
      <c r="S60" s="48"/>
      <c r="T60" s="28"/>
      <c r="Z60" s="6"/>
    </row>
    <row r="61" spans="1:26" ht="15.75" x14ac:dyDescent="0.25">
      <c r="A61" s="26"/>
      <c r="B61" s="42"/>
      <c r="C61" s="44"/>
      <c r="D61" s="44"/>
      <c r="E61" s="416" t="s">
        <v>113</v>
      </c>
      <c r="F61" s="417" t="s">
        <v>114</v>
      </c>
      <c r="G61" s="417" t="s">
        <v>115</v>
      </c>
      <c r="H61" s="418">
        <v>36</v>
      </c>
      <c r="I61" s="426"/>
      <c r="J61" s="427"/>
      <c r="K61" s="378"/>
      <c r="L61" s="378"/>
      <c r="M61" s="378"/>
      <c r="N61" s="378"/>
      <c r="O61" s="378"/>
      <c r="P61" s="378"/>
      <c r="Q61" s="44"/>
      <c r="R61" s="412"/>
      <c r="S61" s="48"/>
      <c r="T61" s="28"/>
      <c r="Z61" s="7"/>
    </row>
    <row r="62" spans="1:26" ht="15.75" x14ac:dyDescent="0.25">
      <c r="A62" s="26"/>
      <c r="B62" s="42"/>
      <c r="C62" s="419"/>
      <c r="D62" s="44"/>
      <c r="E62" s="413" t="s">
        <v>116</v>
      </c>
      <c r="F62" s="414" t="s">
        <v>117</v>
      </c>
      <c r="G62" s="414" t="s">
        <v>118</v>
      </c>
      <c r="H62" s="415">
        <v>40</v>
      </c>
      <c r="I62" s="426"/>
      <c r="J62" s="427"/>
      <c r="K62" s="378"/>
      <c r="L62" s="378"/>
      <c r="M62" s="378"/>
      <c r="N62" s="378"/>
      <c r="O62" s="378"/>
      <c r="P62" s="378"/>
      <c r="Q62" s="44"/>
      <c r="R62" s="412"/>
      <c r="S62" s="48"/>
      <c r="T62" s="28"/>
      <c r="Z62" s="7"/>
    </row>
    <row r="63" spans="1:26" ht="15.75" x14ac:dyDescent="0.25">
      <c r="A63" s="26"/>
      <c r="B63" s="42"/>
      <c r="C63" s="44"/>
      <c r="D63" s="44"/>
      <c r="E63" s="416" t="s">
        <v>119</v>
      </c>
      <c r="F63" s="417" t="s">
        <v>120</v>
      </c>
      <c r="G63" s="417" t="s">
        <v>121</v>
      </c>
      <c r="H63" s="418">
        <v>31</v>
      </c>
      <c r="I63" s="426"/>
      <c r="J63" s="427"/>
      <c r="K63" s="378"/>
      <c r="L63" s="378"/>
      <c r="M63" s="378"/>
      <c r="N63" s="378"/>
      <c r="O63" s="378"/>
      <c r="P63" s="378"/>
      <c r="Q63" s="44"/>
      <c r="R63" s="412"/>
      <c r="S63" s="48"/>
      <c r="T63" s="28"/>
      <c r="Z63" s="7"/>
    </row>
    <row r="64" spans="1:26" ht="15.75" x14ac:dyDescent="0.25">
      <c r="A64" s="26"/>
      <c r="B64" s="42"/>
      <c r="C64" s="44"/>
      <c r="D64" s="44"/>
      <c r="E64" s="413" t="s">
        <v>122</v>
      </c>
      <c r="F64" s="414" t="s">
        <v>123</v>
      </c>
      <c r="G64" s="414" t="s">
        <v>124</v>
      </c>
      <c r="H64" s="415">
        <v>44</v>
      </c>
      <c r="I64" s="426"/>
      <c r="J64" s="427"/>
      <c r="K64" s="378"/>
      <c r="L64" s="378"/>
      <c r="M64" s="378"/>
      <c r="N64" s="378"/>
      <c r="O64" s="378"/>
      <c r="P64" s="378"/>
      <c r="Q64" s="44"/>
      <c r="R64" s="412"/>
      <c r="S64" s="48"/>
      <c r="T64" s="28"/>
      <c r="Z64" s="7"/>
    </row>
    <row r="65" spans="1:26" ht="15.75" x14ac:dyDescent="0.25">
      <c r="A65" s="26"/>
      <c r="B65" s="42"/>
      <c r="C65" s="44"/>
      <c r="D65" s="44"/>
      <c r="E65" s="416" t="s">
        <v>125</v>
      </c>
      <c r="F65" s="417" t="s">
        <v>126</v>
      </c>
      <c r="G65" s="417" t="s">
        <v>127</v>
      </c>
      <c r="H65" s="418">
        <v>48</v>
      </c>
      <c r="I65" s="426"/>
      <c r="J65" s="427"/>
      <c r="K65" s="378"/>
      <c r="L65" s="378"/>
      <c r="M65" s="378"/>
      <c r="N65" s="378"/>
      <c r="O65" s="378"/>
      <c r="P65" s="378"/>
      <c r="Q65" s="44"/>
      <c r="R65" s="412"/>
      <c r="S65" s="48"/>
      <c r="T65" s="28"/>
      <c r="Z65" s="7"/>
    </row>
    <row r="66" spans="1:26" ht="15.75" x14ac:dyDescent="0.25">
      <c r="A66" s="26"/>
      <c r="B66" s="42"/>
      <c r="C66" s="44"/>
      <c r="D66" s="44"/>
      <c r="E66" s="413" t="s">
        <v>128</v>
      </c>
      <c r="F66" s="414" t="s">
        <v>129</v>
      </c>
      <c r="G66" s="414" t="s">
        <v>130</v>
      </c>
      <c r="H66" s="415">
        <v>50</v>
      </c>
      <c r="I66" s="426"/>
      <c r="J66" s="427"/>
      <c r="K66" s="378"/>
      <c r="L66" s="378"/>
      <c r="M66" s="378"/>
      <c r="N66" s="378"/>
      <c r="O66" s="378"/>
      <c r="P66" s="378"/>
      <c r="Q66" s="44"/>
      <c r="R66" s="412"/>
      <c r="S66" s="48"/>
      <c r="T66" s="28"/>
      <c r="Z66" s="7"/>
    </row>
    <row r="67" spans="1:26" ht="15.75" x14ac:dyDescent="0.25">
      <c r="A67" s="26"/>
      <c r="B67" s="42"/>
      <c r="C67" s="44"/>
      <c r="D67" s="44"/>
      <c r="E67" s="416" t="s">
        <v>131</v>
      </c>
      <c r="F67" s="417" t="s">
        <v>132</v>
      </c>
      <c r="G67" s="417" t="s">
        <v>133</v>
      </c>
      <c r="H67" s="418">
        <v>52</v>
      </c>
      <c r="I67" s="426"/>
      <c r="J67" s="427"/>
      <c r="K67" s="378"/>
      <c r="L67" s="378"/>
      <c r="M67" s="378"/>
      <c r="N67" s="378"/>
      <c r="O67" s="378"/>
      <c r="P67" s="378"/>
      <c r="Q67" s="44"/>
      <c r="R67" s="412"/>
      <c r="S67" s="48"/>
      <c r="T67" s="28"/>
      <c r="Z67" s="6"/>
    </row>
    <row r="68" spans="1:26" ht="15.75" x14ac:dyDescent="0.25">
      <c r="A68" s="26"/>
      <c r="B68" s="42"/>
      <c r="C68" s="44"/>
      <c r="D68" s="44"/>
      <c r="E68" s="413" t="s">
        <v>134</v>
      </c>
      <c r="F68" s="414" t="s">
        <v>135</v>
      </c>
      <c r="G68" s="414" t="s">
        <v>136</v>
      </c>
      <c r="H68" s="415">
        <v>112</v>
      </c>
      <c r="I68" s="426"/>
      <c r="J68" s="427"/>
      <c r="K68" s="378"/>
      <c r="L68" s="378"/>
      <c r="M68" s="378"/>
      <c r="N68" s="378"/>
      <c r="O68" s="378"/>
      <c r="P68" s="378"/>
      <c r="Q68" s="44"/>
      <c r="R68" s="412"/>
      <c r="S68" s="48"/>
      <c r="T68" s="28"/>
      <c r="Z68" s="7"/>
    </row>
    <row r="69" spans="1:26" ht="15.75" x14ac:dyDescent="0.25">
      <c r="A69" s="26"/>
      <c r="B69" s="42"/>
      <c r="C69" s="44"/>
      <c r="D69" s="44"/>
      <c r="E69" s="416" t="s">
        <v>137</v>
      </c>
      <c r="F69" s="417" t="s">
        <v>138</v>
      </c>
      <c r="G69" s="417" t="s">
        <v>139</v>
      </c>
      <c r="H69" s="418">
        <v>56</v>
      </c>
      <c r="I69" s="426"/>
      <c r="J69" s="427"/>
      <c r="K69" s="378"/>
      <c r="L69" s="378"/>
      <c r="M69" s="378"/>
      <c r="N69" s="378"/>
      <c r="O69" s="378"/>
      <c r="P69" s="378"/>
      <c r="Q69" s="44"/>
      <c r="R69" s="412"/>
      <c r="S69" s="48"/>
      <c r="T69" s="28"/>
      <c r="Z69" s="7"/>
    </row>
    <row r="70" spans="1:26" ht="15.75" x14ac:dyDescent="0.25">
      <c r="A70" s="26"/>
      <c r="B70" s="42"/>
      <c r="C70" s="44"/>
      <c r="D70" s="44"/>
      <c r="E70" s="413" t="s">
        <v>140</v>
      </c>
      <c r="F70" s="414" t="s">
        <v>141</v>
      </c>
      <c r="G70" s="414" t="s">
        <v>142</v>
      </c>
      <c r="H70" s="415">
        <v>84</v>
      </c>
      <c r="I70" s="426"/>
      <c r="J70" s="427"/>
      <c r="K70" s="378"/>
      <c r="L70" s="378"/>
      <c r="M70" s="378"/>
      <c r="N70" s="378"/>
      <c r="O70" s="378"/>
      <c r="P70" s="378"/>
      <c r="Q70" s="44"/>
      <c r="R70" s="412"/>
      <c r="S70" s="48"/>
      <c r="T70" s="28"/>
      <c r="Z70" s="7"/>
    </row>
    <row r="71" spans="1:26" ht="15.75" x14ac:dyDescent="0.25">
      <c r="A71" s="26"/>
      <c r="B71" s="42"/>
      <c r="C71" s="44"/>
      <c r="D71" s="44"/>
      <c r="E71" s="416" t="s">
        <v>143</v>
      </c>
      <c r="F71" s="417" t="s">
        <v>144</v>
      </c>
      <c r="G71" s="417" t="s">
        <v>145</v>
      </c>
      <c r="H71" s="418">
        <v>204</v>
      </c>
      <c r="I71" s="426"/>
      <c r="J71" s="427"/>
      <c r="K71" s="378"/>
      <c r="L71" s="378"/>
      <c r="M71" s="378"/>
      <c r="N71" s="378"/>
      <c r="O71" s="378"/>
      <c r="P71" s="378"/>
      <c r="Q71" s="44"/>
      <c r="R71" s="412"/>
      <c r="S71" s="48"/>
      <c r="T71" s="28"/>
      <c r="Z71" s="7"/>
    </row>
    <row r="72" spans="1:26" ht="15.75" x14ac:dyDescent="0.25">
      <c r="A72" s="26"/>
      <c r="B72" s="42"/>
      <c r="C72" s="44"/>
      <c r="D72" s="44"/>
      <c r="E72" s="413" t="s">
        <v>146</v>
      </c>
      <c r="F72" s="414" t="s">
        <v>147</v>
      </c>
      <c r="G72" s="414" t="s">
        <v>148</v>
      </c>
      <c r="H72" s="415">
        <v>60</v>
      </c>
      <c r="I72" s="426"/>
      <c r="J72" s="427"/>
      <c r="K72" s="378"/>
      <c r="L72" s="378"/>
      <c r="M72" s="378"/>
      <c r="N72" s="378"/>
      <c r="O72" s="378"/>
      <c r="P72" s="378"/>
      <c r="Q72" s="44"/>
      <c r="R72" s="412"/>
      <c r="S72" s="48"/>
      <c r="T72" s="28"/>
      <c r="Z72" s="7"/>
    </row>
    <row r="73" spans="1:26" ht="15.75" x14ac:dyDescent="0.25">
      <c r="A73" s="26"/>
      <c r="B73" s="42"/>
      <c r="C73" s="44"/>
      <c r="D73" s="44"/>
      <c r="E73" s="416" t="s">
        <v>149</v>
      </c>
      <c r="F73" s="417" t="s">
        <v>150</v>
      </c>
      <c r="G73" s="417" t="s">
        <v>151</v>
      </c>
      <c r="H73" s="418">
        <v>64</v>
      </c>
      <c r="I73" s="426"/>
      <c r="J73" s="427"/>
      <c r="K73" s="378"/>
      <c r="L73" s="378"/>
      <c r="M73" s="378"/>
      <c r="N73" s="378"/>
      <c r="O73" s="378"/>
      <c r="P73" s="378"/>
      <c r="Q73" s="44"/>
      <c r="R73" s="412"/>
      <c r="S73" s="48"/>
      <c r="T73" s="28"/>
      <c r="Z73" s="7"/>
    </row>
    <row r="74" spans="1:26" ht="15.75" x14ac:dyDescent="0.25">
      <c r="A74" s="26"/>
      <c r="B74" s="42"/>
      <c r="C74" s="44"/>
      <c r="D74" s="44"/>
      <c r="E74" s="413" t="s">
        <v>152</v>
      </c>
      <c r="F74" s="414" t="s">
        <v>153</v>
      </c>
      <c r="G74" s="414" t="s">
        <v>154</v>
      </c>
      <c r="H74" s="415">
        <v>68</v>
      </c>
      <c r="I74" s="426"/>
      <c r="J74" s="427"/>
      <c r="K74" s="378"/>
      <c r="L74" s="378"/>
      <c r="M74" s="378"/>
      <c r="N74" s="378"/>
      <c r="O74" s="378"/>
      <c r="P74" s="378"/>
      <c r="Q74" s="44"/>
      <c r="R74" s="412"/>
      <c r="S74" s="48"/>
      <c r="T74" s="28"/>
      <c r="V74" s="359" t="s">
        <v>973</v>
      </c>
      <c r="W74" s="359" t="s">
        <v>975</v>
      </c>
      <c r="X74" s="360" t="s">
        <v>974</v>
      </c>
      <c r="Z74" s="7"/>
    </row>
    <row r="75" spans="1:26" ht="15.75" x14ac:dyDescent="0.25">
      <c r="A75" s="26"/>
      <c r="B75" s="42"/>
      <c r="C75" s="419"/>
      <c r="D75" s="44"/>
      <c r="E75" s="416" t="s">
        <v>155</v>
      </c>
      <c r="F75" s="417" t="s">
        <v>156</v>
      </c>
      <c r="G75" s="417" t="s">
        <v>157</v>
      </c>
      <c r="H75" s="418">
        <v>535</v>
      </c>
      <c r="I75" s="426"/>
      <c r="J75" s="427"/>
      <c r="K75" s="378"/>
      <c r="L75" s="378"/>
      <c r="M75" s="378"/>
      <c r="N75" s="378"/>
      <c r="O75" s="378"/>
      <c r="P75" s="378"/>
      <c r="Q75" s="44"/>
      <c r="R75" s="412"/>
      <c r="S75" s="48"/>
      <c r="T75" s="28"/>
      <c r="Z75" s="7"/>
    </row>
    <row r="76" spans="1:26" ht="15.75" x14ac:dyDescent="0.25">
      <c r="A76" s="26"/>
      <c r="B76" s="42"/>
      <c r="C76" s="44"/>
      <c r="D76" s="44"/>
      <c r="E76" s="413" t="s">
        <v>158</v>
      </c>
      <c r="F76" s="414" t="s">
        <v>159</v>
      </c>
      <c r="G76" s="414" t="s">
        <v>160</v>
      </c>
      <c r="H76" s="415">
        <v>70</v>
      </c>
      <c r="I76" s="426"/>
      <c r="J76" s="427"/>
      <c r="K76" s="378"/>
      <c r="L76" s="378"/>
      <c r="M76" s="378"/>
      <c r="N76" s="378"/>
      <c r="O76" s="378"/>
      <c r="P76" s="378"/>
      <c r="Q76" s="44"/>
      <c r="R76" s="412"/>
      <c r="S76" s="48"/>
      <c r="T76" s="28"/>
      <c r="Z76" s="7"/>
    </row>
    <row r="77" spans="1:26" ht="15.75" x14ac:dyDescent="0.25">
      <c r="A77" s="26"/>
      <c r="B77" s="42"/>
      <c r="C77" s="44"/>
      <c r="D77" s="373"/>
      <c r="E77" s="416" t="s">
        <v>161</v>
      </c>
      <c r="F77" s="417" t="s">
        <v>162</v>
      </c>
      <c r="G77" s="417" t="s">
        <v>163</v>
      </c>
      <c r="H77" s="418">
        <v>72</v>
      </c>
      <c r="I77" s="426"/>
      <c r="J77" s="427"/>
      <c r="K77" s="378"/>
      <c r="L77" s="378"/>
      <c r="M77" s="378"/>
      <c r="N77" s="378"/>
      <c r="O77" s="378"/>
      <c r="P77" s="378"/>
      <c r="Q77" s="44"/>
      <c r="R77" s="412"/>
      <c r="S77" s="48"/>
      <c r="T77" s="28"/>
      <c r="Z77" s="7"/>
    </row>
    <row r="78" spans="1:26" ht="15.75" x14ac:dyDescent="0.25">
      <c r="A78" s="26"/>
      <c r="B78" s="42"/>
      <c r="C78" s="374"/>
      <c r="D78" s="374"/>
      <c r="E78" s="413" t="s">
        <v>164</v>
      </c>
      <c r="F78" s="414" t="s">
        <v>165</v>
      </c>
      <c r="G78" s="414" t="s">
        <v>166</v>
      </c>
      <c r="H78" s="415">
        <v>74</v>
      </c>
      <c r="I78" s="426"/>
      <c r="J78" s="427"/>
      <c r="K78" s="378"/>
      <c r="L78" s="378"/>
      <c r="M78" s="378"/>
      <c r="N78" s="378"/>
      <c r="O78" s="378"/>
      <c r="P78" s="378"/>
      <c r="Q78" s="44"/>
      <c r="R78" s="412"/>
      <c r="S78" s="48"/>
      <c r="T78" s="28"/>
      <c r="Z78" s="7"/>
    </row>
    <row r="79" spans="1:26" ht="15.75" x14ac:dyDescent="0.25">
      <c r="A79" s="26"/>
      <c r="B79" s="42"/>
      <c r="C79" s="44"/>
      <c r="D79" s="44"/>
      <c r="E79" s="416" t="s">
        <v>167</v>
      </c>
      <c r="F79" s="417" t="s">
        <v>168</v>
      </c>
      <c r="G79" s="417" t="s">
        <v>169</v>
      </c>
      <c r="H79" s="418">
        <v>76</v>
      </c>
      <c r="I79" s="426"/>
      <c r="J79" s="427"/>
      <c r="K79" s="378"/>
      <c r="L79" s="378"/>
      <c r="M79" s="378"/>
      <c r="N79" s="378"/>
      <c r="O79" s="378"/>
      <c r="P79" s="378"/>
      <c r="Q79" s="44"/>
      <c r="R79" s="412"/>
      <c r="S79" s="48"/>
      <c r="T79" s="28"/>
      <c r="Z79" s="7"/>
    </row>
    <row r="80" spans="1:26" ht="15.75" x14ac:dyDescent="0.25">
      <c r="A80" s="26"/>
      <c r="B80" s="42"/>
      <c r="C80" s="44"/>
      <c r="D80" s="44"/>
      <c r="E80" s="413" t="s">
        <v>170</v>
      </c>
      <c r="F80" s="414" t="s">
        <v>171</v>
      </c>
      <c r="G80" s="414" t="s">
        <v>172</v>
      </c>
      <c r="H80" s="415">
        <v>86</v>
      </c>
      <c r="I80" s="426"/>
      <c r="J80" s="427"/>
      <c r="K80" s="378"/>
      <c r="L80" s="378"/>
      <c r="M80" s="378"/>
      <c r="N80" s="378"/>
      <c r="O80" s="378"/>
      <c r="P80" s="378"/>
      <c r="Q80" s="44"/>
      <c r="R80" s="412"/>
      <c r="S80" s="48"/>
      <c r="T80" s="28"/>
      <c r="Z80" s="7"/>
    </row>
    <row r="81" spans="1:26" ht="15.75" x14ac:dyDescent="0.25">
      <c r="A81" s="26"/>
      <c r="B81" s="42"/>
      <c r="C81" s="44"/>
      <c r="D81" s="44"/>
      <c r="E81" s="416" t="s">
        <v>173</v>
      </c>
      <c r="F81" s="417" t="s">
        <v>174</v>
      </c>
      <c r="G81" s="417" t="s">
        <v>175</v>
      </c>
      <c r="H81" s="418">
        <v>96</v>
      </c>
      <c r="I81" s="426"/>
      <c r="J81" s="427"/>
      <c r="K81" s="378"/>
      <c r="L81" s="378"/>
      <c r="M81" s="378"/>
      <c r="N81" s="378"/>
      <c r="O81" s="378"/>
      <c r="P81" s="378"/>
      <c r="Q81" s="44"/>
      <c r="R81" s="412"/>
      <c r="S81" s="48"/>
      <c r="T81" s="28"/>
      <c r="Z81" s="7"/>
    </row>
    <row r="82" spans="1:26" ht="15.75" x14ac:dyDescent="0.25">
      <c r="A82" s="26"/>
      <c r="B82" s="42"/>
      <c r="C82" s="44"/>
      <c r="D82" s="44"/>
      <c r="E82" s="413" t="s">
        <v>176</v>
      </c>
      <c r="F82" s="414" t="s">
        <v>177</v>
      </c>
      <c r="G82" s="414" t="s">
        <v>178</v>
      </c>
      <c r="H82" s="415">
        <v>100</v>
      </c>
      <c r="I82" s="426"/>
      <c r="J82" s="427"/>
      <c r="K82" s="378"/>
      <c r="L82" s="378"/>
      <c r="M82" s="378"/>
      <c r="N82" s="378"/>
      <c r="O82" s="378"/>
      <c r="P82" s="378"/>
      <c r="Q82" s="44"/>
      <c r="R82" s="412"/>
      <c r="S82" s="48"/>
      <c r="T82" s="28"/>
      <c r="Z82" s="7"/>
    </row>
    <row r="83" spans="1:26" ht="15.75" x14ac:dyDescent="0.25">
      <c r="A83" s="26"/>
      <c r="B83" s="42"/>
      <c r="C83" s="44"/>
      <c r="D83" s="44"/>
      <c r="E83" s="416" t="s">
        <v>179</v>
      </c>
      <c r="F83" s="417" t="s">
        <v>180</v>
      </c>
      <c r="G83" s="417" t="s">
        <v>181</v>
      </c>
      <c r="H83" s="418">
        <v>854</v>
      </c>
      <c r="I83" s="426"/>
      <c r="J83" s="427"/>
      <c r="K83" s="378"/>
      <c r="L83" s="378"/>
      <c r="M83" s="378"/>
      <c r="N83" s="378"/>
      <c r="O83" s="378"/>
      <c r="P83" s="378"/>
      <c r="Q83" s="44"/>
      <c r="R83" s="412"/>
      <c r="S83" s="48"/>
      <c r="T83" s="28"/>
      <c r="Z83" s="7"/>
    </row>
    <row r="84" spans="1:26" ht="15.75" x14ac:dyDescent="0.25">
      <c r="A84" s="26"/>
      <c r="B84" s="42"/>
      <c r="C84" s="44"/>
      <c r="D84" s="44"/>
      <c r="E84" s="413" t="s">
        <v>182</v>
      </c>
      <c r="F84" s="414" t="s">
        <v>183</v>
      </c>
      <c r="G84" s="414" t="s">
        <v>184</v>
      </c>
      <c r="H84" s="415">
        <v>108</v>
      </c>
      <c r="I84" s="426"/>
      <c r="J84" s="427"/>
      <c r="K84" s="378"/>
      <c r="L84" s="378"/>
      <c r="M84" s="378"/>
      <c r="N84" s="378"/>
      <c r="O84" s="378"/>
      <c r="P84" s="378"/>
      <c r="Q84" s="44"/>
      <c r="R84" s="412"/>
      <c r="S84" s="48"/>
      <c r="T84" s="28"/>
      <c r="Z84" s="6"/>
    </row>
    <row r="85" spans="1:26" ht="15.75" x14ac:dyDescent="0.25">
      <c r="A85" s="26"/>
      <c r="B85" s="42"/>
      <c r="C85" s="44"/>
      <c r="D85" s="44"/>
      <c r="E85" s="416" t="s">
        <v>185</v>
      </c>
      <c r="F85" s="417" t="s">
        <v>186</v>
      </c>
      <c r="G85" s="417" t="s">
        <v>187</v>
      </c>
      <c r="H85" s="418">
        <v>132</v>
      </c>
      <c r="I85" s="426"/>
      <c r="J85" s="427"/>
      <c r="K85" s="378"/>
      <c r="L85" s="378"/>
      <c r="M85" s="378"/>
      <c r="N85" s="378"/>
      <c r="O85" s="378"/>
      <c r="P85" s="378"/>
      <c r="Q85" s="44"/>
      <c r="R85" s="412"/>
      <c r="S85" s="48"/>
      <c r="T85" s="28"/>
      <c r="Z85" s="7"/>
    </row>
    <row r="86" spans="1:26" ht="15.75" x14ac:dyDescent="0.25">
      <c r="A86" s="26"/>
      <c r="B86" s="42"/>
      <c r="C86" s="419"/>
      <c r="D86" s="44"/>
      <c r="E86" s="413" t="s">
        <v>188</v>
      </c>
      <c r="F86" s="414" t="s">
        <v>189</v>
      </c>
      <c r="G86" s="414" t="s">
        <v>190</v>
      </c>
      <c r="H86" s="415">
        <v>116</v>
      </c>
      <c r="I86" s="426"/>
      <c r="J86" s="427"/>
      <c r="K86" s="378"/>
      <c r="L86" s="378"/>
      <c r="M86" s="378"/>
      <c r="N86" s="378"/>
      <c r="O86" s="378"/>
      <c r="P86" s="378"/>
      <c r="Q86" s="44"/>
      <c r="R86" s="412"/>
      <c r="S86" s="48"/>
      <c r="T86" s="28"/>
      <c r="Z86" s="7"/>
    </row>
    <row r="87" spans="1:26" ht="15.75" x14ac:dyDescent="0.25">
      <c r="A87" s="26"/>
      <c r="B87" s="42"/>
      <c r="C87" s="44"/>
      <c r="D87" s="44"/>
      <c r="E87" s="416" t="s">
        <v>191</v>
      </c>
      <c r="F87" s="417" t="s">
        <v>192</v>
      </c>
      <c r="G87" s="417" t="s">
        <v>193</v>
      </c>
      <c r="H87" s="418">
        <v>120</v>
      </c>
      <c r="I87" s="426"/>
      <c r="J87" s="427"/>
      <c r="K87" s="378"/>
      <c r="L87" s="378"/>
      <c r="M87" s="378"/>
      <c r="N87" s="378"/>
      <c r="O87" s="378"/>
      <c r="P87" s="378"/>
      <c r="Q87" s="44"/>
      <c r="R87" s="412"/>
      <c r="S87" s="48"/>
      <c r="T87" s="28"/>
      <c r="Z87" s="7"/>
    </row>
    <row r="88" spans="1:26" ht="15.75" x14ac:dyDescent="0.25">
      <c r="A88" s="26"/>
      <c r="B88" s="42"/>
      <c r="C88" s="44"/>
      <c r="D88" s="44"/>
      <c r="E88" s="413" t="s">
        <v>194</v>
      </c>
      <c r="F88" s="414" t="s">
        <v>195</v>
      </c>
      <c r="G88" s="414" t="s">
        <v>196</v>
      </c>
      <c r="H88" s="415">
        <v>124</v>
      </c>
      <c r="I88" s="426"/>
      <c r="J88" s="427"/>
      <c r="K88" s="378"/>
      <c r="L88" s="378"/>
      <c r="M88" s="378"/>
      <c r="N88" s="378"/>
      <c r="O88" s="378"/>
      <c r="P88" s="378"/>
      <c r="Q88" s="44"/>
      <c r="R88" s="412"/>
      <c r="S88" s="48"/>
      <c r="T88" s="28"/>
      <c r="Z88" s="7"/>
    </row>
    <row r="89" spans="1:26" ht="15.75" x14ac:dyDescent="0.25">
      <c r="A89" s="26"/>
      <c r="B89" s="42"/>
      <c r="C89" s="44"/>
      <c r="D89" s="44"/>
      <c r="E89" s="416" t="s">
        <v>197</v>
      </c>
      <c r="F89" s="417" t="s">
        <v>198</v>
      </c>
      <c r="G89" s="417" t="s">
        <v>199</v>
      </c>
      <c r="H89" s="418">
        <v>136</v>
      </c>
      <c r="I89" s="426"/>
      <c r="J89" s="427"/>
      <c r="K89" s="378"/>
      <c r="L89" s="378"/>
      <c r="M89" s="378"/>
      <c r="N89" s="378"/>
      <c r="O89" s="378"/>
      <c r="P89" s="378"/>
      <c r="Q89" s="44"/>
      <c r="R89" s="412"/>
      <c r="S89" s="48"/>
      <c r="T89" s="28"/>
      <c r="Z89" s="7"/>
    </row>
    <row r="90" spans="1:26" ht="15.75" x14ac:dyDescent="0.25">
      <c r="A90" s="26"/>
      <c r="B90" s="42"/>
      <c r="C90" s="44"/>
      <c r="D90" s="44"/>
      <c r="E90" s="413" t="s">
        <v>200</v>
      </c>
      <c r="F90" s="414" t="s">
        <v>201</v>
      </c>
      <c r="G90" s="414" t="s">
        <v>202</v>
      </c>
      <c r="H90" s="415">
        <v>140</v>
      </c>
      <c r="I90" s="426"/>
      <c r="J90" s="427"/>
      <c r="K90" s="378"/>
      <c r="L90" s="378"/>
      <c r="M90" s="378"/>
      <c r="N90" s="378"/>
      <c r="O90" s="378"/>
      <c r="P90" s="378"/>
      <c r="Q90" s="44"/>
      <c r="R90" s="412"/>
      <c r="S90" s="48"/>
      <c r="T90" s="28"/>
      <c r="Z90" s="7"/>
    </row>
    <row r="91" spans="1:26" ht="15.75" x14ac:dyDescent="0.25">
      <c r="A91" s="26"/>
      <c r="B91" s="42"/>
      <c r="C91" s="44"/>
      <c r="D91" s="44"/>
      <c r="E91" s="416" t="s">
        <v>203</v>
      </c>
      <c r="F91" s="417" t="s">
        <v>204</v>
      </c>
      <c r="G91" s="417" t="s">
        <v>205</v>
      </c>
      <c r="H91" s="418">
        <v>148</v>
      </c>
      <c r="I91" s="426"/>
      <c r="J91" s="427"/>
      <c r="K91" s="378"/>
      <c r="L91" s="378"/>
      <c r="M91" s="378"/>
      <c r="N91" s="378"/>
      <c r="O91" s="378"/>
      <c r="P91" s="378"/>
      <c r="Q91" s="44"/>
      <c r="R91" s="412"/>
      <c r="S91" s="48"/>
      <c r="T91" s="28"/>
      <c r="Z91" s="6"/>
    </row>
    <row r="92" spans="1:26" ht="15.75" x14ac:dyDescent="0.25">
      <c r="A92" s="26"/>
      <c r="B92" s="42"/>
      <c r="C92" s="44"/>
      <c r="D92" s="44"/>
      <c r="E92" s="413" t="s">
        <v>206</v>
      </c>
      <c r="F92" s="414" t="s">
        <v>207</v>
      </c>
      <c r="G92" s="414" t="s">
        <v>208</v>
      </c>
      <c r="H92" s="415">
        <v>152</v>
      </c>
      <c r="I92" s="426"/>
      <c r="J92" s="427"/>
      <c r="K92" s="378"/>
      <c r="L92" s="378"/>
      <c r="M92" s="378"/>
      <c r="N92" s="378"/>
      <c r="O92" s="378"/>
      <c r="P92" s="378"/>
      <c r="Q92" s="44"/>
      <c r="R92" s="412"/>
      <c r="S92" s="48"/>
      <c r="T92" s="28"/>
      <c r="Z92" s="7"/>
    </row>
    <row r="93" spans="1:26" ht="15.75" x14ac:dyDescent="0.25">
      <c r="A93" s="26"/>
      <c r="B93" s="42"/>
      <c r="C93" s="44"/>
      <c r="D93" s="44"/>
      <c r="E93" s="416" t="s">
        <v>209</v>
      </c>
      <c r="F93" s="417" t="s">
        <v>210</v>
      </c>
      <c r="G93" s="417" t="s">
        <v>211</v>
      </c>
      <c r="H93" s="418">
        <v>156</v>
      </c>
      <c r="I93" s="426"/>
      <c r="J93" s="427"/>
      <c r="K93" s="378"/>
      <c r="L93" s="378"/>
      <c r="M93" s="378"/>
      <c r="N93" s="378"/>
      <c r="O93" s="378"/>
      <c r="P93" s="378"/>
      <c r="Q93" s="44"/>
      <c r="R93" s="412"/>
      <c r="S93" s="48"/>
      <c r="T93" s="28"/>
      <c r="Z93" s="7"/>
    </row>
    <row r="94" spans="1:26" ht="15.75" x14ac:dyDescent="0.25">
      <c r="A94" s="26"/>
      <c r="B94" s="42"/>
      <c r="C94" s="44"/>
      <c r="D94" s="44"/>
      <c r="E94" s="413" t="s">
        <v>212</v>
      </c>
      <c r="F94" s="414" t="s">
        <v>213</v>
      </c>
      <c r="G94" s="414" t="s">
        <v>214</v>
      </c>
      <c r="H94" s="415">
        <v>162</v>
      </c>
      <c r="I94" s="426"/>
      <c r="J94" s="427"/>
      <c r="K94" s="378"/>
      <c r="L94" s="378"/>
      <c r="M94" s="378"/>
      <c r="N94" s="378"/>
      <c r="O94" s="378"/>
      <c r="P94" s="378"/>
      <c r="Q94" s="44"/>
      <c r="R94" s="412"/>
      <c r="S94" s="48"/>
      <c r="T94" s="28"/>
      <c r="Z94" s="7"/>
    </row>
    <row r="95" spans="1:26" ht="15.75" x14ac:dyDescent="0.25">
      <c r="A95" s="26"/>
      <c r="B95" s="42"/>
      <c r="C95" s="44"/>
      <c r="D95" s="44"/>
      <c r="E95" s="416" t="s">
        <v>215</v>
      </c>
      <c r="F95" s="417" t="s">
        <v>216</v>
      </c>
      <c r="G95" s="417" t="s">
        <v>217</v>
      </c>
      <c r="H95" s="418">
        <v>166</v>
      </c>
      <c r="I95" s="426"/>
      <c r="J95" s="427"/>
      <c r="K95" s="378"/>
      <c r="L95" s="378"/>
      <c r="M95" s="378"/>
      <c r="N95" s="378"/>
      <c r="O95" s="378"/>
      <c r="P95" s="378"/>
      <c r="Q95" s="44"/>
      <c r="R95" s="412"/>
      <c r="S95" s="48"/>
      <c r="T95" s="28"/>
      <c r="Z95" s="7"/>
    </row>
    <row r="96" spans="1:26" ht="15.75" x14ac:dyDescent="0.25">
      <c r="A96" s="26"/>
      <c r="B96" s="42"/>
      <c r="C96" s="44"/>
      <c r="D96" s="44"/>
      <c r="E96" s="413" t="s">
        <v>218</v>
      </c>
      <c r="F96" s="414" t="s">
        <v>219</v>
      </c>
      <c r="G96" s="414" t="s">
        <v>220</v>
      </c>
      <c r="H96" s="415">
        <v>170</v>
      </c>
      <c r="I96" s="426"/>
      <c r="J96" s="427"/>
      <c r="K96" s="378"/>
      <c r="L96" s="378"/>
      <c r="M96" s="378"/>
      <c r="N96" s="378"/>
      <c r="O96" s="378"/>
      <c r="P96" s="378"/>
      <c r="Q96" s="44"/>
      <c r="R96" s="412"/>
      <c r="S96" s="48"/>
      <c r="T96" s="28"/>
      <c r="Z96" s="7"/>
    </row>
    <row r="97" spans="1:26" ht="15.75" x14ac:dyDescent="0.25">
      <c r="A97" s="26"/>
      <c r="B97" s="42"/>
      <c r="C97" s="44"/>
      <c r="D97" s="44"/>
      <c r="E97" s="416" t="s">
        <v>221</v>
      </c>
      <c r="F97" s="417" t="s">
        <v>222</v>
      </c>
      <c r="G97" s="417" t="s">
        <v>223</v>
      </c>
      <c r="H97" s="418">
        <v>174</v>
      </c>
      <c r="I97" s="426"/>
      <c r="J97" s="427"/>
      <c r="K97" s="378"/>
      <c r="L97" s="378"/>
      <c r="M97" s="378"/>
      <c r="N97" s="378"/>
      <c r="O97" s="378"/>
      <c r="P97" s="378"/>
      <c r="Q97" s="44"/>
      <c r="R97" s="412"/>
      <c r="S97" s="48"/>
      <c r="T97" s="28"/>
      <c r="Z97" s="7"/>
    </row>
    <row r="98" spans="1:26" ht="15.75" x14ac:dyDescent="0.25">
      <c r="A98" s="26"/>
      <c r="B98" s="42"/>
      <c r="C98" s="44"/>
      <c r="D98" s="44"/>
      <c r="E98" s="413" t="s">
        <v>224</v>
      </c>
      <c r="F98" s="414" t="s">
        <v>225</v>
      </c>
      <c r="G98" s="414" t="s">
        <v>226</v>
      </c>
      <c r="H98" s="415">
        <v>180</v>
      </c>
      <c r="I98" s="426"/>
      <c r="J98" s="427"/>
      <c r="K98" s="378"/>
      <c r="L98" s="378"/>
      <c r="M98" s="378"/>
      <c r="N98" s="378"/>
      <c r="O98" s="378"/>
      <c r="P98" s="378"/>
      <c r="Q98" s="44"/>
      <c r="R98" s="412"/>
      <c r="S98" s="48"/>
      <c r="T98" s="28"/>
      <c r="Z98" s="7"/>
    </row>
    <row r="99" spans="1:26" ht="15.75" x14ac:dyDescent="0.25">
      <c r="A99" s="26"/>
      <c r="B99" s="42"/>
      <c r="C99" s="419"/>
      <c r="D99" s="44"/>
      <c r="E99" s="416" t="s">
        <v>227</v>
      </c>
      <c r="F99" s="417" t="s">
        <v>228</v>
      </c>
      <c r="G99" s="417" t="s">
        <v>229</v>
      </c>
      <c r="H99" s="418">
        <v>178</v>
      </c>
      <c r="I99" s="426"/>
      <c r="J99" s="427"/>
      <c r="K99" s="378"/>
      <c r="L99" s="378"/>
      <c r="M99" s="378"/>
      <c r="N99" s="378"/>
      <c r="O99" s="378"/>
      <c r="P99" s="378"/>
      <c r="Q99" s="44"/>
      <c r="R99" s="412"/>
      <c r="S99" s="48"/>
      <c r="T99" s="28"/>
      <c r="Z99" s="7"/>
    </row>
    <row r="100" spans="1:26" ht="15.75" x14ac:dyDescent="0.25">
      <c r="A100" s="26"/>
      <c r="B100" s="42"/>
      <c r="C100" s="44"/>
      <c r="D100" s="44"/>
      <c r="E100" s="413" t="s">
        <v>230</v>
      </c>
      <c r="F100" s="414" t="s">
        <v>231</v>
      </c>
      <c r="G100" s="414" t="s">
        <v>232</v>
      </c>
      <c r="H100" s="415">
        <v>184</v>
      </c>
      <c r="I100" s="426"/>
      <c r="J100" s="427"/>
      <c r="K100" s="378"/>
      <c r="L100" s="378"/>
      <c r="M100" s="378"/>
      <c r="N100" s="378"/>
      <c r="O100" s="378"/>
      <c r="P100" s="378"/>
      <c r="Q100" s="44"/>
      <c r="R100" s="412"/>
      <c r="S100" s="48"/>
      <c r="T100" s="28"/>
      <c r="Z100" s="7"/>
    </row>
    <row r="101" spans="1:26" ht="15.75" x14ac:dyDescent="0.25">
      <c r="A101" s="26"/>
      <c r="B101" s="42"/>
      <c r="C101" s="44"/>
      <c r="D101" s="44"/>
      <c r="E101" s="416" t="s">
        <v>233</v>
      </c>
      <c r="F101" s="417" t="s">
        <v>234</v>
      </c>
      <c r="G101" s="417" t="s">
        <v>235</v>
      </c>
      <c r="H101" s="418">
        <v>188</v>
      </c>
      <c r="I101" s="426"/>
      <c r="J101" s="427"/>
      <c r="K101" s="378"/>
      <c r="L101" s="378"/>
      <c r="M101" s="378"/>
      <c r="N101" s="378"/>
      <c r="O101" s="378"/>
      <c r="P101" s="378"/>
      <c r="Q101" s="44"/>
      <c r="R101" s="412"/>
      <c r="S101" s="48"/>
      <c r="T101" s="28"/>
      <c r="Z101" s="7"/>
    </row>
    <row r="102" spans="1:26" ht="15.75" x14ac:dyDescent="0.25">
      <c r="A102" s="26"/>
      <c r="B102" s="42"/>
      <c r="C102" s="44"/>
      <c r="D102" s="44"/>
      <c r="E102" s="413" t="s">
        <v>236</v>
      </c>
      <c r="F102" s="414" t="s">
        <v>237</v>
      </c>
      <c r="G102" s="414" t="s">
        <v>238</v>
      </c>
      <c r="H102" s="415">
        <v>384</v>
      </c>
      <c r="I102" s="426"/>
      <c r="J102" s="427"/>
      <c r="K102" s="378"/>
      <c r="L102" s="378"/>
      <c r="M102" s="378"/>
      <c r="N102" s="378"/>
      <c r="O102" s="378"/>
      <c r="P102" s="378"/>
      <c r="Q102" s="44"/>
      <c r="R102" s="412"/>
      <c r="S102" s="48"/>
      <c r="T102" s="28"/>
      <c r="Z102" s="7"/>
    </row>
    <row r="103" spans="1:26" ht="15.75" x14ac:dyDescent="0.25">
      <c r="A103" s="26"/>
      <c r="B103" s="42"/>
      <c r="C103" s="44"/>
      <c r="D103" s="44"/>
      <c r="E103" s="416" t="s">
        <v>239</v>
      </c>
      <c r="F103" s="417" t="s">
        <v>240</v>
      </c>
      <c r="G103" s="417" t="s">
        <v>241</v>
      </c>
      <c r="H103" s="418">
        <v>191</v>
      </c>
      <c r="I103" s="426"/>
      <c r="J103" s="427"/>
      <c r="K103" s="378"/>
      <c r="L103" s="378"/>
      <c r="M103" s="378"/>
      <c r="N103" s="378"/>
      <c r="O103" s="378"/>
      <c r="P103" s="378"/>
      <c r="Q103" s="44"/>
      <c r="R103" s="412"/>
      <c r="S103" s="48"/>
      <c r="T103" s="28"/>
      <c r="Z103" s="7"/>
    </row>
    <row r="104" spans="1:26" ht="15.75" x14ac:dyDescent="0.25">
      <c r="A104" s="26"/>
      <c r="B104" s="42"/>
      <c r="C104" s="44"/>
      <c r="D104" s="44"/>
      <c r="E104" s="413" t="s">
        <v>242</v>
      </c>
      <c r="F104" s="414" t="s">
        <v>243</v>
      </c>
      <c r="G104" s="414" t="s">
        <v>244</v>
      </c>
      <c r="H104" s="415">
        <v>192</v>
      </c>
      <c r="I104" s="426"/>
      <c r="J104" s="427"/>
      <c r="K104" s="378"/>
      <c r="L104" s="378"/>
      <c r="M104" s="378"/>
      <c r="N104" s="378"/>
      <c r="O104" s="378"/>
      <c r="P104" s="378"/>
      <c r="Q104" s="44"/>
      <c r="R104" s="412"/>
      <c r="S104" s="48"/>
      <c r="T104" s="28"/>
      <c r="Z104" s="7"/>
    </row>
    <row r="105" spans="1:26" ht="15.75" x14ac:dyDescent="0.25">
      <c r="A105" s="26"/>
      <c r="B105" s="42"/>
      <c r="C105" s="44"/>
      <c r="D105" s="44"/>
      <c r="E105" s="416" t="s">
        <v>245</v>
      </c>
      <c r="F105" s="417" t="s">
        <v>246</v>
      </c>
      <c r="G105" s="417" t="s">
        <v>247</v>
      </c>
      <c r="H105" s="418">
        <v>531</v>
      </c>
      <c r="I105" s="426"/>
      <c r="J105" s="427"/>
      <c r="K105" s="378"/>
      <c r="L105" s="378"/>
      <c r="M105" s="378"/>
      <c r="N105" s="378"/>
      <c r="O105" s="378"/>
      <c r="P105" s="378"/>
      <c r="Q105" s="44"/>
      <c r="R105" s="412"/>
      <c r="S105" s="48"/>
      <c r="T105" s="28"/>
      <c r="Z105" s="7"/>
    </row>
    <row r="106" spans="1:26" ht="15.75" x14ac:dyDescent="0.25">
      <c r="A106" s="26"/>
      <c r="B106" s="42"/>
      <c r="C106" s="44"/>
      <c r="D106" s="44"/>
      <c r="E106" s="413" t="s">
        <v>248</v>
      </c>
      <c r="F106" s="414" t="s">
        <v>249</v>
      </c>
      <c r="G106" s="414" t="s">
        <v>250</v>
      </c>
      <c r="H106" s="415">
        <v>196</v>
      </c>
      <c r="I106" s="426"/>
      <c r="J106" s="427"/>
      <c r="K106" s="378"/>
      <c r="L106" s="378"/>
      <c r="M106" s="378"/>
      <c r="N106" s="378"/>
      <c r="O106" s="378"/>
      <c r="P106" s="378"/>
      <c r="Q106" s="44"/>
      <c r="R106" s="412"/>
      <c r="S106" s="48"/>
      <c r="T106" s="28"/>
      <c r="Z106" s="7"/>
    </row>
    <row r="107" spans="1:26" ht="15.75" x14ac:dyDescent="0.25">
      <c r="A107" s="26"/>
      <c r="B107" s="42"/>
      <c r="C107" s="44"/>
      <c r="D107" s="44"/>
      <c r="E107" s="416" t="s">
        <v>251</v>
      </c>
      <c r="F107" s="417" t="s">
        <v>252</v>
      </c>
      <c r="G107" s="417" t="s">
        <v>253</v>
      </c>
      <c r="H107" s="418">
        <v>203</v>
      </c>
      <c r="I107" s="426"/>
      <c r="J107" s="427"/>
      <c r="K107" s="378"/>
      <c r="L107" s="378"/>
      <c r="M107" s="378"/>
      <c r="N107" s="378"/>
      <c r="O107" s="378"/>
      <c r="P107" s="378"/>
      <c r="Q107" s="44"/>
      <c r="R107" s="412"/>
      <c r="S107" s="48"/>
      <c r="T107" s="28"/>
      <c r="Z107" s="7"/>
    </row>
    <row r="108" spans="1:26" ht="15.75" x14ac:dyDescent="0.25">
      <c r="A108" s="26"/>
      <c r="B108" s="42"/>
      <c r="C108" s="44"/>
      <c r="D108" s="44"/>
      <c r="E108" s="413" t="s">
        <v>254</v>
      </c>
      <c r="F108" s="414" t="s">
        <v>255</v>
      </c>
      <c r="G108" s="414" t="s">
        <v>256</v>
      </c>
      <c r="H108" s="415">
        <v>208</v>
      </c>
      <c r="I108" s="426"/>
      <c r="J108" s="427"/>
      <c r="K108" s="378"/>
      <c r="L108" s="378"/>
      <c r="M108" s="378"/>
      <c r="N108" s="378"/>
      <c r="O108" s="378"/>
      <c r="P108" s="378"/>
      <c r="Q108" s="44"/>
      <c r="R108" s="412"/>
      <c r="S108" s="48"/>
      <c r="T108" s="28"/>
      <c r="Z108" s="7"/>
    </row>
    <row r="109" spans="1:26" ht="15.75" x14ac:dyDescent="0.25">
      <c r="A109" s="26"/>
      <c r="B109" s="42"/>
      <c r="C109" s="44"/>
      <c r="D109" s="44"/>
      <c r="E109" s="416" t="s">
        <v>257</v>
      </c>
      <c r="F109" s="417" t="s">
        <v>258</v>
      </c>
      <c r="G109" s="417" t="s">
        <v>259</v>
      </c>
      <c r="H109" s="418">
        <v>262</v>
      </c>
      <c r="I109" s="426"/>
      <c r="J109" s="427"/>
      <c r="K109" s="378"/>
      <c r="L109" s="378"/>
      <c r="M109" s="378"/>
      <c r="N109" s="378"/>
      <c r="O109" s="378"/>
      <c r="P109" s="378"/>
      <c r="Q109" s="282"/>
      <c r="R109" s="412"/>
      <c r="S109" s="48"/>
      <c r="T109" s="28"/>
      <c r="Z109" s="7"/>
    </row>
    <row r="110" spans="1:26" ht="15.75" x14ac:dyDescent="0.25">
      <c r="A110" s="26"/>
      <c r="B110" s="42"/>
      <c r="C110" s="419"/>
      <c r="D110" s="44"/>
      <c r="E110" s="413" t="s">
        <v>260</v>
      </c>
      <c r="F110" s="414" t="s">
        <v>261</v>
      </c>
      <c r="G110" s="414" t="s">
        <v>262</v>
      </c>
      <c r="H110" s="415">
        <v>212</v>
      </c>
      <c r="I110" s="426"/>
      <c r="J110" s="427"/>
      <c r="K110" s="378"/>
      <c r="L110" s="378"/>
      <c r="M110" s="378"/>
      <c r="N110" s="378"/>
      <c r="O110" s="378"/>
      <c r="P110" s="378"/>
      <c r="Q110" s="282"/>
      <c r="R110" s="412"/>
      <c r="S110" s="48"/>
      <c r="T110" s="28"/>
      <c r="Z110" s="7"/>
    </row>
    <row r="111" spans="1:26" ht="15.75" x14ac:dyDescent="0.25">
      <c r="A111" s="26"/>
      <c r="B111" s="42"/>
      <c r="C111" s="419"/>
      <c r="D111" s="44"/>
      <c r="E111" s="416" t="s">
        <v>263</v>
      </c>
      <c r="F111" s="417" t="s">
        <v>264</v>
      </c>
      <c r="G111" s="417" t="s">
        <v>265</v>
      </c>
      <c r="H111" s="418">
        <v>214</v>
      </c>
      <c r="I111" s="426"/>
      <c r="J111" s="427"/>
      <c r="K111" s="378"/>
      <c r="L111" s="378"/>
      <c r="M111" s="378"/>
      <c r="N111" s="378"/>
      <c r="O111" s="378"/>
      <c r="P111" s="378"/>
      <c r="Q111" s="282"/>
      <c r="R111" s="412"/>
      <c r="S111" s="48"/>
      <c r="T111" s="28"/>
      <c r="Z111" s="7"/>
    </row>
    <row r="112" spans="1:26" ht="15.75" x14ac:dyDescent="0.25">
      <c r="A112" s="26"/>
      <c r="B112" s="42"/>
      <c r="C112" s="420"/>
      <c r="D112" s="44"/>
      <c r="E112" s="413" t="s">
        <v>266</v>
      </c>
      <c r="F112" s="414" t="s">
        <v>267</v>
      </c>
      <c r="G112" s="414" t="s">
        <v>268</v>
      </c>
      <c r="H112" s="415">
        <v>218</v>
      </c>
      <c r="I112" s="426"/>
      <c r="J112" s="427"/>
      <c r="K112" s="378"/>
      <c r="L112" s="378"/>
      <c r="M112" s="378"/>
      <c r="N112" s="378"/>
      <c r="O112" s="378"/>
      <c r="P112" s="378"/>
      <c r="Q112" s="282"/>
      <c r="R112" s="412"/>
      <c r="S112" s="48"/>
      <c r="T112" s="28"/>
      <c r="Z112" s="7"/>
    </row>
    <row r="113" spans="1:26" ht="15.75" x14ac:dyDescent="0.25">
      <c r="A113" s="26"/>
      <c r="B113" s="42"/>
      <c r="C113" s="419"/>
      <c r="D113" s="44"/>
      <c r="E113" s="416" t="s">
        <v>269</v>
      </c>
      <c r="F113" s="417" t="s">
        <v>270</v>
      </c>
      <c r="G113" s="417" t="s">
        <v>271</v>
      </c>
      <c r="H113" s="418">
        <v>818</v>
      </c>
      <c r="I113" s="426"/>
      <c r="J113" s="427"/>
      <c r="K113" s="378"/>
      <c r="L113" s="378"/>
      <c r="M113" s="378"/>
      <c r="N113" s="378"/>
      <c r="O113" s="378"/>
      <c r="P113" s="378"/>
      <c r="Q113" s="282"/>
      <c r="R113" s="412"/>
      <c r="S113" s="48"/>
      <c r="T113" s="28"/>
      <c r="Z113" s="7"/>
    </row>
    <row r="114" spans="1:26" ht="15.75" x14ac:dyDescent="0.25">
      <c r="A114" s="26"/>
      <c r="B114" s="42"/>
      <c r="C114" s="419"/>
      <c r="D114" s="44"/>
      <c r="E114" s="413" t="s">
        <v>272</v>
      </c>
      <c r="F114" s="414" t="s">
        <v>273</v>
      </c>
      <c r="G114" s="414" t="s">
        <v>274</v>
      </c>
      <c r="H114" s="415">
        <v>222</v>
      </c>
      <c r="I114" s="426"/>
      <c r="J114" s="427"/>
      <c r="K114" s="378"/>
      <c r="L114" s="378"/>
      <c r="M114" s="378"/>
      <c r="N114" s="378"/>
      <c r="O114" s="378"/>
      <c r="P114" s="378"/>
      <c r="Q114" s="282"/>
      <c r="R114" s="412"/>
      <c r="S114" s="48"/>
      <c r="T114" s="28"/>
      <c r="Z114" s="7"/>
    </row>
    <row r="115" spans="1:26" ht="15.75" x14ac:dyDescent="0.25">
      <c r="A115" s="26"/>
      <c r="B115" s="42"/>
      <c r="C115" s="419"/>
      <c r="D115" s="44"/>
      <c r="E115" s="416" t="s">
        <v>275</v>
      </c>
      <c r="F115" s="417" t="s">
        <v>276</v>
      </c>
      <c r="G115" s="417" t="s">
        <v>277</v>
      </c>
      <c r="H115" s="418">
        <v>226</v>
      </c>
      <c r="I115" s="426"/>
      <c r="J115" s="427"/>
      <c r="K115" s="378"/>
      <c r="L115" s="378"/>
      <c r="M115" s="378"/>
      <c r="N115" s="378"/>
      <c r="O115" s="378"/>
      <c r="P115" s="378"/>
      <c r="Q115" s="282"/>
      <c r="R115" s="412"/>
      <c r="S115" s="48"/>
      <c r="T115" s="28"/>
      <c r="Z115" s="7"/>
    </row>
    <row r="116" spans="1:26" ht="15.75" x14ac:dyDescent="0.25">
      <c r="A116" s="26"/>
      <c r="B116" s="42"/>
      <c r="C116" s="419"/>
      <c r="D116" s="44"/>
      <c r="E116" s="413" t="s">
        <v>278</v>
      </c>
      <c r="F116" s="414" t="s">
        <v>279</v>
      </c>
      <c r="G116" s="414" t="s">
        <v>280</v>
      </c>
      <c r="H116" s="415">
        <v>232</v>
      </c>
      <c r="I116" s="426"/>
      <c r="J116" s="427"/>
      <c r="K116" s="378"/>
      <c r="L116" s="378"/>
      <c r="M116" s="378"/>
      <c r="N116" s="378"/>
      <c r="O116" s="378"/>
      <c r="P116" s="378"/>
      <c r="Q116" s="282"/>
      <c r="R116" s="412"/>
      <c r="S116" s="48"/>
      <c r="T116" s="28"/>
      <c r="Z116" s="7"/>
    </row>
    <row r="117" spans="1:26" ht="15.75" x14ac:dyDescent="0.25">
      <c r="A117" s="26"/>
      <c r="B117" s="42"/>
      <c r="C117" s="419"/>
      <c r="D117" s="44"/>
      <c r="E117" s="416" t="s">
        <v>281</v>
      </c>
      <c r="F117" s="417" t="s">
        <v>282</v>
      </c>
      <c r="G117" s="417" t="s">
        <v>283</v>
      </c>
      <c r="H117" s="418">
        <v>233</v>
      </c>
      <c r="I117" s="426"/>
      <c r="J117" s="427"/>
      <c r="K117" s="378"/>
      <c r="L117" s="378"/>
      <c r="M117" s="378"/>
      <c r="N117" s="378"/>
      <c r="O117" s="378"/>
      <c r="P117" s="378"/>
      <c r="Q117" s="282"/>
      <c r="R117" s="412"/>
      <c r="S117" s="48"/>
      <c r="T117" s="28"/>
      <c r="Z117" s="7"/>
    </row>
    <row r="118" spans="1:26" ht="15.75" x14ac:dyDescent="0.25">
      <c r="A118" s="26"/>
      <c r="B118" s="42"/>
      <c r="C118" s="419"/>
      <c r="D118" s="44"/>
      <c r="E118" s="413" t="s">
        <v>284</v>
      </c>
      <c r="F118" s="414" t="s">
        <v>285</v>
      </c>
      <c r="G118" s="414" t="s">
        <v>286</v>
      </c>
      <c r="H118" s="415">
        <v>231</v>
      </c>
      <c r="I118" s="426"/>
      <c r="J118" s="427"/>
      <c r="K118" s="378"/>
      <c r="L118" s="378"/>
      <c r="M118" s="378"/>
      <c r="N118" s="378"/>
      <c r="O118" s="378"/>
      <c r="P118" s="378"/>
      <c r="Q118" s="282"/>
      <c r="R118" s="412"/>
      <c r="S118" s="48"/>
      <c r="T118" s="28"/>
      <c r="V118" s="359" t="s">
        <v>973</v>
      </c>
      <c r="W118" s="359" t="s">
        <v>975</v>
      </c>
      <c r="X118" s="360" t="s">
        <v>974</v>
      </c>
      <c r="Z118" s="7"/>
    </row>
    <row r="119" spans="1:26" ht="15.75" x14ac:dyDescent="0.25">
      <c r="A119" s="26"/>
      <c r="B119" s="42"/>
      <c r="C119" s="419"/>
      <c r="D119" s="44"/>
      <c r="E119" s="416" t="s">
        <v>287</v>
      </c>
      <c r="F119" s="417" t="s">
        <v>288</v>
      </c>
      <c r="G119" s="417" t="s">
        <v>289</v>
      </c>
      <c r="H119" s="418">
        <v>238</v>
      </c>
      <c r="I119" s="426"/>
      <c r="J119" s="427"/>
      <c r="K119" s="378"/>
      <c r="L119" s="378"/>
      <c r="M119" s="378"/>
      <c r="N119" s="378"/>
      <c r="O119" s="378"/>
      <c r="P119" s="378"/>
      <c r="Q119" s="282"/>
      <c r="R119" s="412"/>
      <c r="S119" s="48"/>
      <c r="T119" s="28"/>
      <c r="Z119" s="7"/>
    </row>
    <row r="120" spans="1:26" ht="15.75" x14ac:dyDescent="0.25">
      <c r="A120" s="26"/>
      <c r="B120" s="42"/>
      <c r="C120" s="419"/>
      <c r="D120" s="44"/>
      <c r="E120" s="413" t="s">
        <v>290</v>
      </c>
      <c r="F120" s="414" t="s">
        <v>291</v>
      </c>
      <c r="G120" s="414" t="s">
        <v>292</v>
      </c>
      <c r="H120" s="415">
        <v>234</v>
      </c>
      <c r="I120" s="426"/>
      <c r="J120" s="427"/>
      <c r="K120" s="378"/>
      <c r="L120" s="378"/>
      <c r="M120" s="378"/>
      <c r="N120" s="378"/>
      <c r="O120" s="378"/>
      <c r="P120" s="378"/>
      <c r="Q120" s="282"/>
      <c r="R120" s="412"/>
      <c r="S120" s="48"/>
      <c r="T120" s="28"/>
      <c r="Z120" s="7"/>
    </row>
    <row r="121" spans="1:26" ht="15.75" x14ac:dyDescent="0.25">
      <c r="A121" s="26"/>
      <c r="B121" s="42"/>
      <c r="C121" s="419"/>
      <c r="D121" s="44"/>
      <c r="E121" s="416" t="s">
        <v>293</v>
      </c>
      <c r="F121" s="417" t="s">
        <v>294</v>
      </c>
      <c r="G121" s="417" t="s">
        <v>295</v>
      </c>
      <c r="H121" s="418">
        <v>242</v>
      </c>
      <c r="I121" s="426"/>
      <c r="J121" s="427"/>
      <c r="K121" s="378"/>
      <c r="L121" s="378"/>
      <c r="M121" s="378"/>
      <c r="N121" s="378"/>
      <c r="O121" s="378"/>
      <c r="P121" s="378"/>
      <c r="Q121" s="282"/>
      <c r="R121" s="412"/>
      <c r="S121" s="48"/>
      <c r="T121" s="28"/>
      <c r="Z121" s="7"/>
    </row>
    <row r="122" spans="1:26" ht="15.75" x14ac:dyDescent="0.25">
      <c r="A122" s="26"/>
      <c r="B122" s="42"/>
      <c r="C122" s="419"/>
      <c r="D122" s="44"/>
      <c r="E122" s="413" t="s">
        <v>296</v>
      </c>
      <c r="F122" s="414" t="s">
        <v>297</v>
      </c>
      <c r="G122" s="414" t="s">
        <v>298</v>
      </c>
      <c r="H122" s="415">
        <v>246</v>
      </c>
      <c r="I122" s="426"/>
      <c r="J122" s="427"/>
      <c r="K122" s="378"/>
      <c r="L122" s="378"/>
      <c r="M122" s="378"/>
      <c r="N122" s="378"/>
      <c r="O122" s="378"/>
      <c r="P122" s="378"/>
      <c r="Q122" s="282"/>
      <c r="R122" s="412"/>
      <c r="S122" s="48"/>
      <c r="T122" s="28"/>
      <c r="Z122" s="7"/>
    </row>
    <row r="123" spans="1:26" ht="15.75" x14ac:dyDescent="0.25">
      <c r="A123" s="26"/>
      <c r="B123" s="42"/>
      <c r="C123" s="419"/>
      <c r="D123" s="44"/>
      <c r="E123" s="416" t="s">
        <v>299</v>
      </c>
      <c r="F123" s="417" t="s">
        <v>300</v>
      </c>
      <c r="G123" s="417" t="s">
        <v>301</v>
      </c>
      <c r="H123" s="418">
        <v>250</v>
      </c>
      <c r="I123" s="426"/>
      <c r="J123" s="427"/>
      <c r="K123" s="378"/>
      <c r="L123" s="378"/>
      <c r="M123" s="378"/>
      <c r="N123" s="378"/>
      <c r="O123" s="378"/>
      <c r="P123" s="378"/>
      <c r="Q123" s="282"/>
      <c r="R123" s="412"/>
      <c r="S123" s="48"/>
      <c r="T123" s="28"/>
      <c r="Z123" s="7"/>
    </row>
    <row r="124" spans="1:26" ht="15.75" x14ac:dyDescent="0.25">
      <c r="A124" s="26"/>
      <c r="B124" s="42"/>
      <c r="C124" s="419"/>
      <c r="D124" s="44"/>
      <c r="E124" s="413" t="s">
        <v>302</v>
      </c>
      <c r="F124" s="414" t="s">
        <v>303</v>
      </c>
      <c r="G124" s="414" t="s">
        <v>304</v>
      </c>
      <c r="H124" s="415">
        <v>254</v>
      </c>
      <c r="I124" s="426"/>
      <c r="J124" s="427"/>
      <c r="K124" s="378"/>
      <c r="L124" s="378"/>
      <c r="M124" s="378"/>
      <c r="N124" s="378"/>
      <c r="O124" s="378"/>
      <c r="P124" s="378"/>
      <c r="Q124" s="282"/>
      <c r="R124" s="412"/>
      <c r="S124" s="48"/>
      <c r="T124" s="28"/>
      <c r="Z124" s="7"/>
    </row>
    <row r="125" spans="1:26" ht="15.75" x14ac:dyDescent="0.25">
      <c r="A125" s="26"/>
      <c r="B125" s="42"/>
      <c r="C125" s="44"/>
      <c r="D125" s="44"/>
      <c r="E125" s="416" t="s">
        <v>305</v>
      </c>
      <c r="F125" s="417" t="s">
        <v>306</v>
      </c>
      <c r="G125" s="417" t="s">
        <v>307</v>
      </c>
      <c r="H125" s="418">
        <v>258</v>
      </c>
      <c r="I125" s="426"/>
      <c r="J125" s="427"/>
      <c r="K125" s="378"/>
      <c r="L125" s="378"/>
      <c r="M125" s="378"/>
      <c r="N125" s="378"/>
      <c r="O125" s="378"/>
      <c r="P125" s="378"/>
      <c r="Q125" s="289"/>
      <c r="R125" s="412"/>
      <c r="S125" s="48"/>
      <c r="T125" s="28"/>
    </row>
    <row r="126" spans="1:26" ht="15.75" x14ac:dyDescent="0.25">
      <c r="A126" s="26"/>
      <c r="B126" s="42"/>
      <c r="C126" s="373"/>
      <c r="D126" s="44"/>
      <c r="E126" s="413" t="s">
        <v>308</v>
      </c>
      <c r="F126" s="414" t="s">
        <v>309</v>
      </c>
      <c r="G126" s="414" t="s">
        <v>310</v>
      </c>
      <c r="H126" s="415">
        <v>260</v>
      </c>
      <c r="I126" s="426"/>
      <c r="J126" s="427"/>
      <c r="K126" s="378"/>
      <c r="L126" s="378"/>
      <c r="M126" s="378"/>
      <c r="N126" s="378"/>
      <c r="O126" s="378"/>
      <c r="P126" s="378"/>
      <c r="Q126" s="289"/>
      <c r="R126" s="412"/>
      <c r="S126" s="48"/>
      <c r="T126" s="28"/>
    </row>
    <row r="127" spans="1:26" ht="15.75" x14ac:dyDescent="0.25">
      <c r="A127" s="26"/>
      <c r="B127" s="42"/>
      <c r="C127" s="44"/>
      <c r="D127" s="44"/>
      <c r="E127" s="416" t="s">
        <v>311</v>
      </c>
      <c r="F127" s="417" t="s">
        <v>312</v>
      </c>
      <c r="G127" s="417" t="s">
        <v>313</v>
      </c>
      <c r="H127" s="418">
        <v>266</v>
      </c>
      <c r="I127" s="426"/>
      <c r="J127" s="427"/>
      <c r="K127" s="378"/>
      <c r="L127" s="378"/>
      <c r="M127" s="378"/>
      <c r="N127" s="378"/>
      <c r="O127" s="378"/>
      <c r="P127" s="378"/>
      <c r="Q127" s="289"/>
      <c r="R127" s="412"/>
      <c r="S127" s="48"/>
      <c r="T127" s="28"/>
    </row>
    <row r="128" spans="1:26" ht="15.75" x14ac:dyDescent="0.25">
      <c r="A128" s="26"/>
      <c r="B128" s="42"/>
      <c r="C128" s="44"/>
      <c r="D128" s="44"/>
      <c r="E128" s="413" t="s">
        <v>314</v>
      </c>
      <c r="F128" s="414" t="s">
        <v>315</v>
      </c>
      <c r="G128" s="414" t="s">
        <v>316</v>
      </c>
      <c r="H128" s="415">
        <v>270</v>
      </c>
      <c r="I128" s="426"/>
      <c r="J128" s="427"/>
      <c r="K128" s="378"/>
      <c r="L128" s="378"/>
      <c r="M128" s="378"/>
      <c r="N128" s="378"/>
      <c r="O128" s="378"/>
      <c r="P128" s="378"/>
      <c r="Q128" s="289"/>
      <c r="R128" s="412"/>
      <c r="S128" s="48"/>
      <c r="T128" s="28"/>
    </row>
    <row r="129" spans="1:26" ht="15.75" x14ac:dyDescent="0.25">
      <c r="A129" s="26"/>
      <c r="B129" s="42"/>
      <c r="C129" s="44"/>
      <c r="D129" s="44"/>
      <c r="E129" s="416" t="s">
        <v>317</v>
      </c>
      <c r="F129" s="417" t="s">
        <v>318</v>
      </c>
      <c r="G129" s="417" t="s">
        <v>319</v>
      </c>
      <c r="H129" s="418">
        <v>268</v>
      </c>
      <c r="I129" s="426"/>
      <c r="J129" s="427"/>
      <c r="K129" s="378"/>
      <c r="L129" s="378"/>
      <c r="M129" s="378"/>
      <c r="N129" s="378"/>
      <c r="O129" s="378"/>
      <c r="P129" s="378"/>
      <c r="Q129" s="289"/>
      <c r="R129" s="412"/>
      <c r="S129" s="48"/>
      <c r="T129" s="28"/>
    </row>
    <row r="130" spans="1:26" ht="15.75" x14ac:dyDescent="0.25">
      <c r="A130" s="26"/>
      <c r="B130" s="42"/>
      <c r="C130" s="44"/>
      <c r="D130" s="44"/>
      <c r="E130" s="413" t="s">
        <v>320</v>
      </c>
      <c r="F130" s="414" t="s">
        <v>321</v>
      </c>
      <c r="G130" s="414" t="s">
        <v>322</v>
      </c>
      <c r="H130" s="415">
        <v>276</v>
      </c>
      <c r="I130" s="426"/>
      <c r="J130" s="427"/>
      <c r="K130" s="378"/>
      <c r="L130" s="378"/>
      <c r="M130" s="378"/>
      <c r="N130" s="378"/>
      <c r="O130" s="378"/>
      <c r="P130" s="378"/>
      <c r="Q130" s="289"/>
      <c r="R130" s="412"/>
      <c r="S130" s="48"/>
      <c r="T130" s="28"/>
    </row>
    <row r="131" spans="1:26" ht="15.75" x14ac:dyDescent="0.25">
      <c r="A131" s="26"/>
      <c r="B131" s="42"/>
      <c r="C131" s="44"/>
      <c r="D131" s="44"/>
      <c r="E131" s="416" t="s">
        <v>323</v>
      </c>
      <c r="F131" s="417" t="s">
        <v>324</v>
      </c>
      <c r="G131" s="417" t="s">
        <v>325</v>
      </c>
      <c r="H131" s="418">
        <v>288</v>
      </c>
      <c r="I131" s="426"/>
      <c r="J131" s="427"/>
      <c r="K131" s="378"/>
      <c r="L131" s="378"/>
      <c r="M131" s="378"/>
      <c r="N131" s="378"/>
      <c r="O131" s="378"/>
      <c r="P131" s="378"/>
      <c r="Q131" s="44"/>
      <c r="R131" s="412"/>
      <c r="S131" s="48"/>
      <c r="T131" s="28"/>
      <c r="Z131" s="6"/>
    </row>
    <row r="132" spans="1:26" ht="15.75" x14ac:dyDescent="0.25">
      <c r="A132" s="26"/>
      <c r="B132" s="42"/>
      <c r="C132" s="44"/>
      <c r="D132" s="44"/>
      <c r="E132" s="413" t="s">
        <v>326</v>
      </c>
      <c r="F132" s="414" t="s">
        <v>327</v>
      </c>
      <c r="G132" s="414" t="s">
        <v>328</v>
      </c>
      <c r="H132" s="415">
        <v>292</v>
      </c>
      <c r="I132" s="426"/>
      <c r="J132" s="427"/>
      <c r="K132" s="378"/>
      <c r="L132" s="378"/>
      <c r="M132" s="378"/>
      <c r="N132" s="378"/>
      <c r="O132" s="378"/>
      <c r="P132" s="378"/>
      <c r="Q132" s="44"/>
      <c r="R132" s="412"/>
      <c r="S132" s="48"/>
      <c r="T132" s="28"/>
      <c r="Z132" s="6"/>
    </row>
    <row r="133" spans="1:26" ht="15.75" x14ac:dyDescent="0.25">
      <c r="A133" s="26"/>
      <c r="B133" s="42"/>
      <c r="C133" s="44"/>
      <c r="D133" s="44"/>
      <c r="E133" s="416" t="s">
        <v>329</v>
      </c>
      <c r="F133" s="417" t="s">
        <v>330</v>
      </c>
      <c r="G133" s="417" t="s">
        <v>331</v>
      </c>
      <c r="H133" s="418">
        <v>300</v>
      </c>
      <c r="I133" s="426"/>
      <c r="J133" s="427"/>
      <c r="K133" s="378"/>
      <c r="L133" s="378"/>
      <c r="M133" s="378"/>
      <c r="N133" s="378"/>
      <c r="O133" s="378"/>
      <c r="P133" s="378"/>
      <c r="Q133" s="44"/>
      <c r="R133" s="412"/>
      <c r="S133" s="48"/>
      <c r="T133" s="28"/>
      <c r="Z133" s="7"/>
    </row>
    <row r="134" spans="1:26" ht="15.75" x14ac:dyDescent="0.25">
      <c r="A134" s="26"/>
      <c r="B134" s="42"/>
      <c r="C134" s="44"/>
      <c r="D134" s="373"/>
      <c r="E134" s="413" t="s">
        <v>332</v>
      </c>
      <c r="F134" s="414" t="s">
        <v>333</v>
      </c>
      <c r="G134" s="414" t="s">
        <v>334</v>
      </c>
      <c r="H134" s="415">
        <v>304</v>
      </c>
      <c r="I134" s="426"/>
      <c r="J134" s="427"/>
      <c r="K134" s="378"/>
      <c r="L134" s="378"/>
      <c r="M134" s="378"/>
      <c r="N134" s="378"/>
      <c r="O134" s="378"/>
      <c r="P134" s="378"/>
      <c r="Q134" s="44"/>
      <c r="R134" s="412"/>
      <c r="S134" s="48"/>
      <c r="T134" s="28"/>
      <c r="Z134" s="7"/>
    </row>
    <row r="135" spans="1:26" ht="15.75" x14ac:dyDescent="0.25">
      <c r="A135" s="26"/>
      <c r="B135" s="42"/>
      <c r="C135" s="374"/>
      <c r="D135" s="374"/>
      <c r="E135" s="416" t="s">
        <v>335</v>
      </c>
      <c r="F135" s="417" t="s">
        <v>336</v>
      </c>
      <c r="G135" s="417" t="s">
        <v>337</v>
      </c>
      <c r="H135" s="418">
        <v>308</v>
      </c>
      <c r="I135" s="426"/>
      <c r="J135" s="427"/>
      <c r="K135" s="378"/>
      <c r="L135" s="378"/>
      <c r="M135" s="378"/>
      <c r="N135" s="378"/>
      <c r="O135" s="378"/>
      <c r="P135" s="378"/>
      <c r="Q135" s="44"/>
      <c r="R135" s="412"/>
      <c r="S135" s="48"/>
      <c r="T135" s="28"/>
      <c r="Z135" s="7"/>
    </row>
    <row r="136" spans="1:26" ht="15.75" x14ac:dyDescent="0.25">
      <c r="A136" s="26"/>
      <c r="B136" s="42"/>
      <c r="C136" s="419"/>
      <c r="D136" s="44"/>
      <c r="E136" s="413" t="s">
        <v>338</v>
      </c>
      <c r="F136" s="414" t="s">
        <v>339</v>
      </c>
      <c r="G136" s="414" t="s">
        <v>340</v>
      </c>
      <c r="H136" s="415">
        <v>312</v>
      </c>
      <c r="I136" s="426"/>
      <c r="J136" s="427"/>
      <c r="K136" s="378"/>
      <c r="L136" s="378"/>
      <c r="M136" s="378"/>
      <c r="N136" s="378"/>
      <c r="O136" s="378"/>
      <c r="P136" s="378"/>
      <c r="Q136" s="282"/>
      <c r="R136" s="412"/>
      <c r="S136" s="48"/>
      <c r="T136" s="28"/>
      <c r="Z136" s="7"/>
    </row>
    <row r="137" spans="1:26" ht="15.75" x14ac:dyDescent="0.25">
      <c r="A137" s="26"/>
      <c r="B137" s="42"/>
      <c r="C137" s="419"/>
      <c r="D137" s="44"/>
      <c r="E137" s="416" t="s">
        <v>341</v>
      </c>
      <c r="F137" s="417" t="s">
        <v>342</v>
      </c>
      <c r="G137" s="417" t="s">
        <v>343</v>
      </c>
      <c r="H137" s="418">
        <v>316</v>
      </c>
      <c r="I137" s="426"/>
      <c r="J137" s="427"/>
      <c r="K137" s="378"/>
      <c r="L137" s="378"/>
      <c r="M137" s="378"/>
      <c r="N137" s="378"/>
      <c r="O137" s="378"/>
      <c r="P137" s="378"/>
      <c r="Q137" s="282"/>
      <c r="R137" s="412"/>
      <c r="S137" s="48"/>
      <c r="T137" s="28"/>
      <c r="Z137" s="7"/>
    </row>
    <row r="138" spans="1:26" ht="15.75" x14ac:dyDescent="0.25">
      <c r="A138" s="26"/>
      <c r="B138" s="42"/>
      <c r="C138" s="419"/>
      <c r="D138" s="44"/>
      <c r="E138" s="413" t="s">
        <v>344</v>
      </c>
      <c r="F138" s="414" t="s">
        <v>345</v>
      </c>
      <c r="G138" s="414" t="s">
        <v>346</v>
      </c>
      <c r="H138" s="415">
        <v>320</v>
      </c>
      <c r="I138" s="426"/>
      <c r="J138" s="427"/>
      <c r="K138" s="378"/>
      <c r="L138" s="378"/>
      <c r="M138" s="378"/>
      <c r="N138" s="378"/>
      <c r="O138" s="378"/>
      <c r="P138" s="378"/>
      <c r="Q138" s="282"/>
      <c r="R138" s="412"/>
      <c r="S138" s="48"/>
      <c r="T138" s="28"/>
      <c r="Z138" s="7"/>
    </row>
    <row r="139" spans="1:26" ht="15.75" x14ac:dyDescent="0.25">
      <c r="A139" s="26"/>
      <c r="B139" s="42"/>
      <c r="C139" s="44"/>
      <c r="D139" s="44"/>
      <c r="E139" s="416" t="s">
        <v>347</v>
      </c>
      <c r="F139" s="417" t="s">
        <v>348</v>
      </c>
      <c r="G139" s="417" t="s">
        <v>349</v>
      </c>
      <c r="H139" s="418">
        <v>831</v>
      </c>
      <c r="I139" s="426"/>
      <c r="J139" s="427"/>
      <c r="K139" s="378"/>
      <c r="L139" s="378"/>
      <c r="M139" s="378"/>
      <c r="N139" s="378"/>
      <c r="O139" s="378"/>
      <c r="P139" s="378"/>
      <c r="Q139" s="289"/>
      <c r="R139" s="412"/>
      <c r="S139" s="48"/>
      <c r="T139" s="28"/>
    </row>
    <row r="140" spans="1:26" ht="15.75" x14ac:dyDescent="0.25">
      <c r="A140" s="26"/>
      <c r="B140" s="42"/>
      <c r="C140" s="373"/>
      <c r="D140" s="44"/>
      <c r="E140" s="413" t="s">
        <v>350</v>
      </c>
      <c r="F140" s="414" t="s">
        <v>351</v>
      </c>
      <c r="G140" s="414" t="s">
        <v>352</v>
      </c>
      <c r="H140" s="415">
        <v>324</v>
      </c>
      <c r="I140" s="426"/>
      <c r="J140" s="427"/>
      <c r="K140" s="378"/>
      <c r="L140" s="378"/>
      <c r="M140" s="378"/>
      <c r="N140" s="378"/>
      <c r="O140" s="378"/>
      <c r="P140" s="378"/>
      <c r="Q140" s="289"/>
      <c r="R140" s="412"/>
      <c r="S140" s="48"/>
      <c r="T140" s="28"/>
    </row>
    <row r="141" spans="1:26" ht="15.75" x14ac:dyDescent="0.25">
      <c r="A141" s="26"/>
      <c r="B141" s="42"/>
      <c r="C141" s="44"/>
      <c r="D141" s="44"/>
      <c r="E141" s="416" t="s">
        <v>353</v>
      </c>
      <c r="F141" s="417" t="s">
        <v>354</v>
      </c>
      <c r="G141" s="417" t="s">
        <v>355</v>
      </c>
      <c r="H141" s="418">
        <v>624</v>
      </c>
      <c r="I141" s="426"/>
      <c r="J141" s="427"/>
      <c r="K141" s="378"/>
      <c r="L141" s="378"/>
      <c r="M141" s="378"/>
      <c r="N141" s="378"/>
      <c r="O141" s="378"/>
      <c r="P141" s="378"/>
      <c r="Q141" s="289"/>
      <c r="R141" s="412"/>
      <c r="S141" s="48"/>
      <c r="T141" s="28"/>
    </row>
    <row r="142" spans="1:26" ht="15.75" x14ac:dyDescent="0.25">
      <c r="A142" s="26"/>
      <c r="B142" s="42"/>
      <c r="C142" s="44"/>
      <c r="D142" s="44"/>
      <c r="E142" s="413" t="s">
        <v>356</v>
      </c>
      <c r="F142" s="414" t="s">
        <v>357</v>
      </c>
      <c r="G142" s="414" t="s">
        <v>358</v>
      </c>
      <c r="H142" s="415">
        <v>328</v>
      </c>
      <c r="I142" s="426"/>
      <c r="J142" s="427"/>
      <c r="K142" s="378"/>
      <c r="L142" s="378"/>
      <c r="M142" s="378"/>
      <c r="N142" s="378"/>
      <c r="O142" s="378"/>
      <c r="P142" s="378"/>
      <c r="Q142" s="289"/>
      <c r="R142" s="412"/>
      <c r="S142" s="48"/>
      <c r="T142" s="28"/>
    </row>
    <row r="143" spans="1:26" ht="15.75" x14ac:dyDescent="0.25">
      <c r="A143" s="26"/>
      <c r="B143" s="42"/>
      <c r="C143" s="44"/>
      <c r="D143" s="44"/>
      <c r="E143" s="416" t="s">
        <v>359</v>
      </c>
      <c r="F143" s="417" t="s">
        <v>360</v>
      </c>
      <c r="G143" s="417" t="s">
        <v>361</v>
      </c>
      <c r="H143" s="418">
        <v>332</v>
      </c>
      <c r="I143" s="426"/>
      <c r="J143" s="427"/>
      <c r="K143" s="378"/>
      <c r="L143" s="378"/>
      <c r="M143" s="378"/>
      <c r="N143" s="378"/>
      <c r="O143" s="378"/>
      <c r="P143" s="378"/>
      <c r="Q143" s="289"/>
      <c r="R143" s="412"/>
      <c r="S143" s="48"/>
      <c r="T143" s="28"/>
    </row>
    <row r="144" spans="1:26" ht="15.75" x14ac:dyDescent="0.25">
      <c r="A144" s="26"/>
      <c r="B144" s="42"/>
      <c r="C144" s="44"/>
      <c r="D144" s="44"/>
      <c r="E144" s="413" t="s">
        <v>362</v>
      </c>
      <c r="F144" s="414" t="s">
        <v>363</v>
      </c>
      <c r="G144" s="414" t="s">
        <v>364</v>
      </c>
      <c r="H144" s="415">
        <v>334</v>
      </c>
      <c r="I144" s="426"/>
      <c r="J144" s="427"/>
      <c r="K144" s="378"/>
      <c r="L144" s="378"/>
      <c r="M144" s="378"/>
      <c r="N144" s="378"/>
      <c r="O144" s="378"/>
      <c r="P144" s="378"/>
      <c r="Q144" s="289"/>
      <c r="R144" s="412"/>
      <c r="S144" s="48"/>
      <c r="T144" s="28"/>
    </row>
    <row r="145" spans="1:26" ht="15.75" x14ac:dyDescent="0.25">
      <c r="A145" s="26"/>
      <c r="B145" s="42"/>
      <c r="C145" s="44"/>
      <c r="D145" s="44"/>
      <c r="E145" s="416" t="s">
        <v>365</v>
      </c>
      <c r="F145" s="417" t="s">
        <v>366</v>
      </c>
      <c r="G145" s="417" t="s">
        <v>367</v>
      </c>
      <c r="H145" s="418">
        <v>336</v>
      </c>
      <c r="I145" s="426"/>
      <c r="J145" s="427"/>
      <c r="K145" s="378"/>
      <c r="L145" s="378"/>
      <c r="M145" s="378"/>
      <c r="N145" s="378"/>
      <c r="O145" s="378"/>
      <c r="P145" s="378"/>
      <c r="Q145" s="44"/>
      <c r="R145" s="412"/>
      <c r="S145" s="48"/>
      <c r="T145" s="28"/>
      <c r="Z145" s="6"/>
    </row>
    <row r="146" spans="1:26" ht="15.75" x14ac:dyDescent="0.25">
      <c r="A146" s="26"/>
      <c r="B146" s="42"/>
      <c r="C146" s="44"/>
      <c r="D146" s="44"/>
      <c r="E146" s="413" t="s">
        <v>368</v>
      </c>
      <c r="F146" s="414" t="s">
        <v>369</v>
      </c>
      <c r="G146" s="414" t="s">
        <v>370</v>
      </c>
      <c r="H146" s="415">
        <v>340</v>
      </c>
      <c r="I146" s="426"/>
      <c r="J146" s="427"/>
      <c r="K146" s="378"/>
      <c r="L146" s="378"/>
      <c r="M146" s="378"/>
      <c r="N146" s="378"/>
      <c r="O146" s="378"/>
      <c r="P146" s="378"/>
      <c r="Q146" s="44"/>
      <c r="R146" s="412"/>
      <c r="S146" s="48"/>
      <c r="T146" s="28"/>
      <c r="Z146" s="6"/>
    </row>
    <row r="147" spans="1:26" ht="15.75" x14ac:dyDescent="0.25">
      <c r="A147" s="26"/>
      <c r="B147" s="42"/>
      <c r="C147" s="44"/>
      <c r="D147" s="44"/>
      <c r="E147" s="416" t="s">
        <v>371</v>
      </c>
      <c r="F147" s="417" t="s">
        <v>372</v>
      </c>
      <c r="G147" s="417" t="s">
        <v>373</v>
      </c>
      <c r="H147" s="418">
        <v>344</v>
      </c>
      <c r="I147" s="426"/>
      <c r="J147" s="427"/>
      <c r="K147" s="378"/>
      <c r="L147" s="378"/>
      <c r="M147" s="378"/>
      <c r="N147" s="378"/>
      <c r="O147" s="378"/>
      <c r="P147" s="378"/>
      <c r="Q147" s="44"/>
      <c r="R147" s="412"/>
      <c r="S147" s="48"/>
      <c r="T147" s="28"/>
      <c r="Z147" s="7"/>
    </row>
    <row r="148" spans="1:26" ht="15.75" x14ac:dyDescent="0.25">
      <c r="A148" s="26"/>
      <c r="B148" s="42"/>
      <c r="C148" s="44"/>
      <c r="D148" s="373"/>
      <c r="E148" s="413" t="s">
        <v>374</v>
      </c>
      <c r="F148" s="414" t="s">
        <v>375</v>
      </c>
      <c r="G148" s="414" t="s">
        <v>376</v>
      </c>
      <c r="H148" s="415">
        <v>348</v>
      </c>
      <c r="I148" s="426"/>
      <c r="J148" s="427"/>
      <c r="K148" s="378"/>
      <c r="L148" s="378"/>
      <c r="M148" s="378"/>
      <c r="N148" s="378"/>
      <c r="O148" s="378"/>
      <c r="P148" s="378"/>
      <c r="Q148" s="44"/>
      <c r="R148" s="412"/>
      <c r="S148" s="48"/>
      <c r="T148" s="28"/>
      <c r="Z148" s="7"/>
    </row>
    <row r="149" spans="1:26" ht="15.75" x14ac:dyDescent="0.25">
      <c r="A149" s="26"/>
      <c r="B149" s="42"/>
      <c r="C149" s="374"/>
      <c r="D149" s="374"/>
      <c r="E149" s="416" t="s">
        <v>377</v>
      </c>
      <c r="F149" s="417" t="s">
        <v>378</v>
      </c>
      <c r="G149" s="417" t="s">
        <v>379</v>
      </c>
      <c r="H149" s="418">
        <v>352</v>
      </c>
      <c r="I149" s="426"/>
      <c r="J149" s="427"/>
      <c r="K149" s="378"/>
      <c r="L149" s="378"/>
      <c r="M149" s="378"/>
      <c r="N149" s="378"/>
      <c r="O149" s="378"/>
      <c r="P149" s="378"/>
      <c r="Q149" s="44"/>
      <c r="R149" s="412"/>
      <c r="S149" s="48"/>
      <c r="T149" s="28"/>
      <c r="Z149" s="7"/>
    </row>
    <row r="150" spans="1:26" ht="15.75" x14ac:dyDescent="0.25">
      <c r="A150" s="26"/>
      <c r="B150" s="42"/>
      <c r="C150" s="44"/>
      <c r="D150" s="44"/>
      <c r="E150" s="413" t="s">
        <v>380</v>
      </c>
      <c r="F150" s="414" t="s">
        <v>381</v>
      </c>
      <c r="G150" s="414" t="s">
        <v>382</v>
      </c>
      <c r="H150" s="415">
        <v>356</v>
      </c>
      <c r="I150" s="426"/>
      <c r="J150" s="427"/>
      <c r="K150" s="378"/>
      <c r="L150" s="378"/>
      <c r="M150" s="378"/>
      <c r="N150" s="378"/>
      <c r="O150" s="378"/>
      <c r="P150" s="378"/>
      <c r="Q150" s="44"/>
      <c r="R150" s="412"/>
      <c r="S150" s="48"/>
      <c r="T150" s="28"/>
      <c r="Z150" s="7"/>
    </row>
    <row r="151" spans="1:26" ht="15.75" x14ac:dyDescent="0.25">
      <c r="A151" s="26"/>
      <c r="B151" s="42"/>
      <c r="C151" s="44"/>
      <c r="D151" s="44"/>
      <c r="E151" s="416" t="s">
        <v>383</v>
      </c>
      <c r="F151" s="417" t="s">
        <v>384</v>
      </c>
      <c r="G151" s="417" t="s">
        <v>385</v>
      </c>
      <c r="H151" s="418">
        <v>360</v>
      </c>
      <c r="I151" s="426"/>
      <c r="J151" s="427"/>
      <c r="K151" s="378"/>
      <c r="L151" s="378"/>
      <c r="M151" s="378"/>
      <c r="N151" s="378"/>
      <c r="O151" s="378"/>
      <c r="P151" s="378"/>
      <c r="Q151" s="44"/>
      <c r="R151" s="412"/>
      <c r="S151" s="48"/>
      <c r="T151" s="28"/>
      <c r="Z151" s="7"/>
    </row>
    <row r="152" spans="1:26" ht="15.75" x14ac:dyDescent="0.25">
      <c r="A152" s="26"/>
      <c r="B152" s="42"/>
      <c r="C152" s="44"/>
      <c r="D152" s="44"/>
      <c r="E152" s="413" t="s">
        <v>386</v>
      </c>
      <c r="F152" s="414" t="s">
        <v>387</v>
      </c>
      <c r="G152" s="414" t="s">
        <v>388</v>
      </c>
      <c r="H152" s="415">
        <v>364</v>
      </c>
      <c r="I152" s="426"/>
      <c r="J152" s="427"/>
      <c r="K152" s="378"/>
      <c r="L152" s="378"/>
      <c r="M152" s="378"/>
      <c r="N152" s="378"/>
      <c r="O152" s="378"/>
      <c r="P152" s="378"/>
      <c r="Q152" s="44"/>
      <c r="R152" s="412"/>
      <c r="S152" s="48"/>
      <c r="T152" s="28"/>
      <c r="Z152" s="7"/>
    </row>
    <row r="153" spans="1:26" ht="15.75" x14ac:dyDescent="0.25">
      <c r="A153" s="26"/>
      <c r="B153" s="42"/>
      <c r="C153" s="44"/>
      <c r="D153" s="44"/>
      <c r="E153" s="416" t="s">
        <v>389</v>
      </c>
      <c r="F153" s="417" t="s">
        <v>390</v>
      </c>
      <c r="G153" s="417" t="s">
        <v>391</v>
      </c>
      <c r="H153" s="418">
        <v>368</v>
      </c>
      <c r="I153" s="426"/>
      <c r="J153" s="427"/>
      <c r="K153" s="378"/>
      <c r="L153" s="378"/>
      <c r="M153" s="378"/>
      <c r="N153" s="378"/>
      <c r="O153" s="378"/>
      <c r="P153" s="378"/>
      <c r="Q153" s="44"/>
      <c r="R153" s="412"/>
      <c r="S153" s="48"/>
      <c r="T153" s="28"/>
      <c r="Z153" s="7"/>
    </row>
    <row r="154" spans="1:26" ht="15.75" x14ac:dyDescent="0.25">
      <c r="A154" s="26"/>
      <c r="B154" s="42"/>
      <c r="C154" s="44"/>
      <c r="D154" s="44"/>
      <c r="E154" s="413" t="s">
        <v>392</v>
      </c>
      <c r="F154" s="414" t="s">
        <v>393</v>
      </c>
      <c r="G154" s="414" t="s">
        <v>394</v>
      </c>
      <c r="H154" s="415">
        <v>372</v>
      </c>
      <c r="I154" s="426"/>
      <c r="J154" s="427"/>
      <c r="K154" s="378"/>
      <c r="L154" s="378"/>
      <c r="M154" s="378"/>
      <c r="N154" s="378"/>
      <c r="O154" s="378"/>
      <c r="P154" s="378"/>
      <c r="Q154" s="44"/>
      <c r="R154" s="412"/>
      <c r="S154" s="48"/>
      <c r="T154" s="28"/>
      <c r="Z154" s="7"/>
    </row>
    <row r="155" spans="1:26" ht="15.75" x14ac:dyDescent="0.25">
      <c r="A155" s="26"/>
      <c r="B155" s="42"/>
      <c r="C155" s="44"/>
      <c r="D155" s="44"/>
      <c r="E155" s="416" t="s">
        <v>395</v>
      </c>
      <c r="F155" s="417" t="s">
        <v>396</v>
      </c>
      <c r="G155" s="417" t="s">
        <v>397</v>
      </c>
      <c r="H155" s="418">
        <v>833</v>
      </c>
      <c r="I155" s="426"/>
      <c r="J155" s="427"/>
      <c r="K155" s="378"/>
      <c r="L155" s="378"/>
      <c r="M155" s="378"/>
      <c r="N155" s="378"/>
      <c r="O155" s="378"/>
      <c r="P155" s="378"/>
      <c r="Q155" s="44"/>
      <c r="R155" s="412"/>
      <c r="S155" s="48"/>
      <c r="T155" s="28"/>
      <c r="Z155" s="6"/>
    </row>
    <row r="156" spans="1:26" ht="15.75" x14ac:dyDescent="0.25">
      <c r="A156" s="26"/>
      <c r="B156" s="42"/>
      <c r="C156" s="44"/>
      <c r="D156" s="44"/>
      <c r="E156" s="413" t="s">
        <v>398</v>
      </c>
      <c r="F156" s="414" t="s">
        <v>399</v>
      </c>
      <c r="G156" s="414" t="s">
        <v>400</v>
      </c>
      <c r="H156" s="415">
        <v>376</v>
      </c>
      <c r="I156" s="426"/>
      <c r="J156" s="427"/>
      <c r="K156" s="378"/>
      <c r="L156" s="378"/>
      <c r="M156" s="378"/>
      <c r="N156" s="378"/>
      <c r="O156" s="378"/>
      <c r="P156" s="378"/>
      <c r="Q156" s="44"/>
      <c r="R156" s="412"/>
      <c r="S156" s="48"/>
      <c r="T156" s="28"/>
      <c r="Z156" s="7"/>
    </row>
    <row r="157" spans="1:26" ht="15.75" x14ac:dyDescent="0.25">
      <c r="A157" s="26"/>
      <c r="B157" s="42"/>
      <c r="C157" s="419"/>
      <c r="D157" s="44"/>
      <c r="E157" s="416" t="s">
        <v>401</v>
      </c>
      <c r="F157" s="417" t="s">
        <v>402</v>
      </c>
      <c r="G157" s="417" t="s">
        <v>403</v>
      </c>
      <c r="H157" s="418">
        <v>380</v>
      </c>
      <c r="I157" s="426"/>
      <c r="J157" s="427"/>
      <c r="K157" s="378"/>
      <c r="L157" s="378"/>
      <c r="M157" s="378"/>
      <c r="N157" s="378"/>
      <c r="O157" s="378"/>
      <c r="P157" s="378"/>
      <c r="Q157" s="44"/>
      <c r="R157" s="412"/>
      <c r="S157" s="48"/>
      <c r="T157" s="28"/>
      <c r="Z157" s="7"/>
    </row>
    <row r="158" spans="1:26" ht="15.75" x14ac:dyDescent="0.25">
      <c r="A158" s="26"/>
      <c r="B158" s="42"/>
      <c r="C158" s="44"/>
      <c r="D158" s="44"/>
      <c r="E158" s="413" t="s">
        <v>404</v>
      </c>
      <c r="F158" s="414" t="s">
        <v>405</v>
      </c>
      <c r="G158" s="414" t="s">
        <v>406</v>
      </c>
      <c r="H158" s="415">
        <v>388</v>
      </c>
      <c r="I158" s="426"/>
      <c r="J158" s="427"/>
      <c r="K158" s="378"/>
      <c r="L158" s="378"/>
      <c r="M158" s="378"/>
      <c r="N158" s="378"/>
      <c r="O158" s="378"/>
      <c r="P158" s="378"/>
      <c r="Q158" s="44"/>
      <c r="R158" s="412"/>
      <c r="S158" s="48"/>
      <c r="T158" s="28"/>
      <c r="Z158" s="7"/>
    </row>
    <row r="159" spans="1:26" ht="15.75" x14ac:dyDescent="0.25">
      <c r="A159" s="26"/>
      <c r="B159" s="42"/>
      <c r="C159" s="44"/>
      <c r="D159" s="44"/>
      <c r="E159" s="416" t="s">
        <v>407</v>
      </c>
      <c r="F159" s="417" t="s">
        <v>408</v>
      </c>
      <c r="G159" s="417" t="s">
        <v>409</v>
      </c>
      <c r="H159" s="418">
        <v>392</v>
      </c>
      <c r="I159" s="426"/>
      <c r="J159" s="427"/>
      <c r="K159" s="378"/>
      <c r="L159" s="378"/>
      <c r="M159" s="378"/>
      <c r="N159" s="378"/>
      <c r="O159" s="378"/>
      <c r="P159" s="378"/>
      <c r="Q159" s="44"/>
      <c r="R159" s="412"/>
      <c r="S159" s="48"/>
      <c r="T159" s="28"/>
      <c r="V159" s="359" t="s">
        <v>973</v>
      </c>
      <c r="W159" s="359" t="s">
        <v>975</v>
      </c>
      <c r="X159" s="360" t="s">
        <v>974</v>
      </c>
      <c r="Z159" s="7"/>
    </row>
    <row r="160" spans="1:26" ht="15.75" x14ac:dyDescent="0.25">
      <c r="A160" s="26"/>
      <c r="B160" s="42"/>
      <c r="C160" s="44"/>
      <c r="D160" s="44"/>
      <c r="E160" s="413" t="s">
        <v>410</v>
      </c>
      <c r="F160" s="414" t="s">
        <v>411</v>
      </c>
      <c r="G160" s="414" t="s">
        <v>412</v>
      </c>
      <c r="H160" s="415">
        <v>832</v>
      </c>
      <c r="I160" s="426"/>
      <c r="J160" s="427"/>
      <c r="K160" s="378"/>
      <c r="L160" s="378"/>
      <c r="M160" s="378"/>
      <c r="N160" s="378"/>
      <c r="O160" s="378"/>
      <c r="P160" s="378"/>
      <c r="Q160" s="44"/>
      <c r="R160" s="412"/>
      <c r="S160" s="48"/>
      <c r="T160" s="28"/>
      <c r="Z160" s="7"/>
    </row>
    <row r="161" spans="1:26" ht="15.75" x14ac:dyDescent="0.25">
      <c r="A161" s="26"/>
      <c r="B161" s="42"/>
      <c r="C161" s="44"/>
      <c r="D161" s="44"/>
      <c r="E161" s="416" t="s">
        <v>413</v>
      </c>
      <c r="F161" s="417" t="s">
        <v>414</v>
      </c>
      <c r="G161" s="417" t="s">
        <v>415</v>
      </c>
      <c r="H161" s="418">
        <v>400</v>
      </c>
      <c r="I161" s="426"/>
      <c r="J161" s="427"/>
      <c r="K161" s="378"/>
      <c r="L161" s="378"/>
      <c r="M161" s="378"/>
      <c r="N161" s="378"/>
      <c r="O161" s="378"/>
      <c r="P161" s="378"/>
      <c r="Q161" s="44"/>
      <c r="R161" s="412"/>
      <c r="S161" s="48"/>
      <c r="T161" s="28"/>
      <c r="Z161" s="7"/>
    </row>
    <row r="162" spans="1:26" ht="15.75" x14ac:dyDescent="0.25">
      <c r="A162" s="26"/>
      <c r="B162" s="42"/>
      <c r="C162" s="44"/>
      <c r="D162" s="44"/>
      <c r="E162" s="413" t="s">
        <v>416</v>
      </c>
      <c r="F162" s="414" t="s">
        <v>417</v>
      </c>
      <c r="G162" s="414" t="s">
        <v>418</v>
      </c>
      <c r="H162" s="415">
        <v>398</v>
      </c>
      <c r="I162" s="426"/>
      <c r="J162" s="427"/>
      <c r="K162" s="378"/>
      <c r="L162" s="378"/>
      <c r="M162" s="378"/>
      <c r="N162" s="378"/>
      <c r="O162" s="378"/>
      <c r="P162" s="378"/>
      <c r="Q162" s="44"/>
      <c r="R162" s="412"/>
      <c r="S162" s="48"/>
      <c r="T162" s="28"/>
      <c r="Z162" s="6"/>
    </row>
    <row r="163" spans="1:26" ht="15.75" x14ac:dyDescent="0.25">
      <c r="A163" s="26"/>
      <c r="B163" s="42"/>
      <c r="C163" s="44"/>
      <c r="D163" s="44"/>
      <c r="E163" s="416" t="s">
        <v>419</v>
      </c>
      <c r="F163" s="417" t="s">
        <v>420</v>
      </c>
      <c r="G163" s="417" t="s">
        <v>421</v>
      </c>
      <c r="H163" s="418">
        <v>404</v>
      </c>
      <c r="I163" s="426"/>
      <c r="J163" s="427"/>
      <c r="K163" s="378"/>
      <c r="L163" s="378"/>
      <c r="M163" s="378"/>
      <c r="N163" s="378"/>
      <c r="O163" s="378"/>
      <c r="P163" s="378"/>
      <c r="Q163" s="44"/>
      <c r="R163" s="412"/>
      <c r="S163" s="48"/>
      <c r="T163" s="28"/>
      <c r="Z163" s="7"/>
    </row>
    <row r="164" spans="1:26" ht="15.75" x14ac:dyDescent="0.25">
      <c r="A164" s="26"/>
      <c r="B164" s="42"/>
      <c r="C164" s="44"/>
      <c r="D164" s="44"/>
      <c r="E164" s="413" t="s">
        <v>422</v>
      </c>
      <c r="F164" s="414" t="s">
        <v>423</v>
      </c>
      <c r="G164" s="414" t="s">
        <v>424</v>
      </c>
      <c r="H164" s="415">
        <v>296</v>
      </c>
      <c r="I164" s="426"/>
      <c r="J164" s="427"/>
      <c r="K164" s="378"/>
      <c r="L164" s="378"/>
      <c r="M164" s="378"/>
      <c r="N164" s="378"/>
      <c r="O164" s="378"/>
      <c r="P164" s="378"/>
      <c r="Q164" s="44"/>
      <c r="R164" s="412"/>
      <c r="S164" s="48"/>
      <c r="T164" s="28"/>
      <c r="Z164" s="7"/>
    </row>
    <row r="165" spans="1:26" ht="15.75" x14ac:dyDescent="0.25">
      <c r="A165" s="26"/>
      <c r="B165" s="42"/>
      <c r="C165" s="44"/>
      <c r="D165" s="44"/>
      <c r="E165" s="416" t="s">
        <v>425</v>
      </c>
      <c r="F165" s="417" t="s">
        <v>426</v>
      </c>
      <c r="G165" s="417" t="s">
        <v>427</v>
      </c>
      <c r="H165" s="418">
        <v>408</v>
      </c>
      <c r="I165" s="426"/>
      <c r="J165" s="427"/>
      <c r="K165" s="378"/>
      <c r="L165" s="378"/>
      <c r="M165" s="378"/>
      <c r="N165" s="378"/>
      <c r="O165" s="378"/>
      <c r="P165" s="378"/>
      <c r="Q165" s="44"/>
      <c r="R165" s="412"/>
      <c r="S165" s="48"/>
      <c r="T165" s="28"/>
      <c r="Z165" s="7"/>
    </row>
    <row r="166" spans="1:26" ht="15.75" x14ac:dyDescent="0.25">
      <c r="A166" s="26"/>
      <c r="B166" s="42"/>
      <c r="C166" s="44"/>
      <c r="D166" s="44"/>
      <c r="E166" s="413" t="s">
        <v>428</v>
      </c>
      <c r="F166" s="414" t="s">
        <v>429</v>
      </c>
      <c r="G166" s="414" t="s">
        <v>430</v>
      </c>
      <c r="H166" s="415">
        <v>410</v>
      </c>
      <c r="I166" s="426"/>
      <c r="J166" s="427"/>
      <c r="K166" s="378"/>
      <c r="L166" s="378"/>
      <c r="M166" s="378"/>
      <c r="N166" s="378"/>
      <c r="O166" s="378"/>
      <c r="P166" s="378"/>
      <c r="Q166" s="44"/>
      <c r="R166" s="412"/>
      <c r="S166" s="48"/>
      <c r="T166" s="28"/>
      <c r="Z166" s="7"/>
    </row>
    <row r="167" spans="1:26" ht="15.75" x14ac:dyDescent="0.25">
      <c r="A167" s="26"/>
      <c r="B167" s="42"/>
      <c r="C167" s="44"/>
      <c r="D167" s="44"/>
      <c r="E167" s="416" t="s">
        <v>431</v>
      </c>
      <c r="F167" s="417" t="s">
        <v>432</v>
      </c>
      <c r="G167" s="417" t="s">
        <v>433</v>
      </c>
      <c r="H167" s="418">
        <v>414</v>
      </c>
      <c r="I167" s="426"/>
      <c r="J167" s="427"/>
      <c r="K167" s="378"/>
      <c r="L167" s="378"/>
      <c r="M167" s="378"/>
      <c r="N167" s="378"/>
      <c r="O167" s="378"/>
      <c r="P167" s="378"/>
      <c r="Q167" s="44"/>
      <c r="R167" s="412"/>
      <c r="S167" s="48"/>
      <c r="T167" s="28"/>
      <c r="Z167" s="7"/>
    </row>
    <row r="168" spans="1:26" ht="15.75" x14ac:dyDescent="0.25">
      <c r="A168" s="26"/>
      <c r="B168" s="42"/>
      <c r="C168" s="44"/>
      <c r="D168" s="44"/>
      <c r="E168" s="413" t="s">
        <v>434</v>
      </c>
      <c r="F168" s="414" t="s">
        <v>435</v>
      </c>
      <c r="G168" s="414" t="s">
        <v>436</v>
      </c>
      <c r="H168" s="415">
        <v>417</v>
      </c>
      <c r="I168" s="426"/>
      <c r="J168" s="427"/>
      <c r="K168" s="378"/>
      <c r="L168" s="378"/>
      <c r="M168" s="378"/>
      <c r="N168" s="378"/>
      <c r="O168" s="378"/>
      <c r="P168" s="378"/>
      <c r="Q168" s="44"/>
      <c r="R168" s="412"/>
      <c r="S168" s="48"/>
      <c r="T168" s="28"/>
      <c r="Z168" s="7"/>
    </row>
    <row r="169" spans="1:26" ht="15.75" x14ac:dyDescent="0.25">
      <c r="A169" s="26"/>
      <c r="B169" s="42"/>
      <c r="C169" s="44"/>
      <c r="D169" s="44"/>
      <c r="E169" s="416" t="s">
        <v>437</v>
      </c>
      <c r="F169" s="417" t="s">
        <v>438</v>
      </c>
      <c r="G169" s="417" t="s">
        <v>439</v>
      </c>
      <c r="H169" s="418">
        <v>418</v>
      </c>
      <c r="I169" s="426"/>
      <c r="J169" s="427"/>
      <c r="K169" s="378"/>
      <c r="L169" s="378"/>
      <c r="M169" s="378"/>
      <c r="N169" s="378"/>
      <c r="O169" s="378"/>
      <c r="P169" s="378"/>
      <c r="Q169" s="44"/>
      <c r="R169" s="412"/>
      <c r="S169" s="48"/>
      <c r="T169" s="28"/>
      <c r="Z169" s="7"/>
    </row>
    <row r="170" spans="1:26" ht="15.75" x14ac:dyDescent="0.25">
      <c r="A170" s="26"/>
      <c r="B170" s="42"/>
      <c r="C170" s="419"/>
      <c r="D170" s="44"/>
      <c r="E170" s="413" t="s">
        <v>440</v>
      </c>
      <c r="F170" s="414" t="s">
        <v>441</v>
      </c>
      <c r="G170" s="414" t="s">
        <v>442</v>
      </c>
      <c r="H170" s="415">
        <v>428</v>
      </c>
      <c r="I170" s="426"/>
      <c r="J170" s="427"/>
      <c r="K170" s="378"/>
      <c r="L170" s="378"/>
      <c r="M170" s="378"/>
      <c r="N170" s="378"/>
      <c r="O170" s="378"/>
      <c r="P170" s="378"/>
      <c r="Q170" s="44"/>
      <c r="R170" s="412"/>
      <c r="S170" s="48"/>
      <c r="T170" s="28"/>
      <c r="Z170" s="7"/>
    </row>
    <row r="171" spans="1:26" ht="15.75" x14ac:dyDescent="0.25">
      <c r="A171" s="26"/>
      <c r="B171" s="42"/>
      <c r="C171" s="44"/>
      <c r="D171" s="44"/>
      <c r="E171" s="416" t="s">
        <v>443</v>
      </c>
      <c r="F171" s="417" t="s">
        <v>444</v>
      </c>
      <c r="G171" s="417" t="s">
        <v>445</v>
      </c>
      <c r="H171" s="418">
        <v>422</v>
      </c>
      <c r="I171" s="426"/>
      <c r="J171" s="427"/>
      <c r="K171" s="378"/>
      <c r="L171" s="378"/>
      <c r="M171" s="378"/>
      <c r="N171" s="378"/>
      <c r="O171" s="378"/>
      <c r="P171" s="378"/>
      <c r="Q171" s="44"/>
      <c r="R171" s="412"/>
      <c r="S171" s="48"/>
      <c r="T171" s="28"/>
      <c r="Z171" s="7"/>
    </row>
    <row r="172" spans="1:26" ht="15.75" x14ac:dyDescent="0.25">
      <c r="A172" s="26"/>
      <c r="B172" s="42"/>
      <c r="C172" s="44"/>
      <c r="D172" s="44"/>
      <c r="E172" s="413" t="s">
        <v>446</v>
      </c>
      <c r="F172" s="414" t="s">
        <v>447</v>
      </c>
      <c r="G172" s="414" t="s">
        <v>448</v>
      </c>
      <c r="H172" s="415">
        <v>426</v>
      </c>
      <c r="I172" s="426"/>
      <c r="J172" s="427"/>
      <c r="K172" s="378"/>
      <c r="L172" s="378"/>
      <c r="M172" s="378"/>
      <c r="N172" s="378"/>
      <c r="O172" s="378"/>
      <c r="P172" s="378"/>
      <c r="Q172" s="44"/>
      <c r="R172" s="412"/>
      <c r="S172" s="48"/>
      <c r="T172" s="28"/>
      <c r="Z172" s="7"/>
    </row>
    <row r="173" spans="1:26" ht="15.75" x14ac:dyDescent="0.25">
      <c r="A173" s="26"/>
      <c r="B173" s="42"/>
      <c r="C173" s="44"/>
      <c r="D173" s="44"/>
      <c r="E173" s="416" t="s">
        <v>449</v>
      </c>
      <c r="F173" s="417" t="s">
        <v>450</v>
      </c>
      <c r="G173" s="417" t="s">
        <v>451</v>
      </c>
      <c r="H173" s="418">
        <v>430</v>
      </c>
      <c r="I173" s="426"/>
      <c r="J173" s="427"/>
      <c r="K173" s="378"/>
      <c r="L173" s="378"/>
      <c r="M173" s="378"/>
      <c r="N173" s="378"/>
      <c r="O173" s="378"/>
      <c r="P173" s="378"/>
      <c r="Q173" s="44"/>
      <c r="R173" s="412"/>
      <c r="S173" s="48"/>
      <c r="T173" s="28"/>
      <c r="Z173" s="7"/>
    </row>
    <row r="174" spans="1:26" ht="15.75" x14ac:dyDescent="0.25">
      <c r="A174" s="26"/>
      <c r="B174" s="42"/>
      <c r="C174" s="44"/>
      <c r="D174" s="44"/>
      <c r="E174" s="413" t="s">
        <v>452</v>
      </c>
      <c r="F174" s="414" t="s">
        <v>453</v>
      </c>
      <c r="G174" s="414" t="s">
        <v>454</v>
      </c>
      <c r="H174" s="415">
        <v>434</v>
      </c>
      <c r="I174" s="426"/>
      <c r="J174" s="427"/>
      <c r="K174" s="378"/>
      <c r="L174" s="378"/>
      <c r="M174" s="378"/>
      <c r="N174" s="378"/>
      <c r="O174" s="378"/>
      <c r="P174" s="378"/>
      <c r="Q174" s="44"/>
      <c r="R174" s="412"/>
      <c r="S174" s="48"/>
      <c r="T174" s="28"/>
      <c r="Z174" s="7"/>
    </row>
    <row r="175" spans="1:26" ht="15.75" x14ac:dyDescent="0.25">
      <c r="A175" s="26"/>
      <c r="B175" s="42"/>
      <c r="C175" s="44"/>
      <c r="D175" s="44"/>
      <c r="E175" s="416" t="s">
        <v>455</v>
      </c>
      <c r="F175" s="417" t="s">
        <v>456</v>
      </c>
      <c r="G175" s="417" t="s">
        <v>457</v>
      </c>
      <c r="H175" s="418">
        <v>438</v>
      </c>
      <c r="I175" s="426"/>
      <c r="J175" s="427"/>
      <c r="K175" s="378"/>
      <c r="L175" s="378"/>
      <c r="M175" s="378"/>
      <c r="N175" s="378"/>
      <c r="O175" s="378"/>
      <c r="P175" s="378"/>
      <c r="Q175" s="44"/>
      <c r="R175" s="412"/>
      <c r="S175" s="48"/>
      <c r="T175" s="28"/>
      <c r="Z175" s="7"/>
    </row>
    <row r="176" spans="1:26" ht="15.75" x14ac:dyDescent="0.25">
      <c r="A176" s="26"/>
      <c r="B176" s="42"/>
      <c r="C176" s="44"/>
      <c r="D176" s="44"/>
      <c r="E176" s="413" t="s">
        <v>458</v>
      </c>
      <c r="F176" s="414" t="s">
        <v>459</v>
      </c>
      <c r="G176" s="414" t="s">
        <v>460</v>
      </c>
      <c r="H176" s="415">
        <v>440</v>
      </c>
      <c r="I176" s="426"/>
      <c r="J176" s="427"/>
      <c r="K176" s="378"/>
      <c r="L176" s="378"/>
      <c r="M176" s="378"/>
      <c r="N176" s="378"/>
      <c r="O176" s="378"/>
      <c r="P176" s="378"/>
      <c r="Q176" s="44"/>
      <c r="R176" s="412"/>
      <c r="S176" s="48"/>
      <c r="T176" s="28"/>
      <c r="Z176" s="7"/>
    </row>
    <row r="177" spans="1:26" ht="15.75" x14ac:dyDescent="0.25">
      <c r="A177" s="26"/>
      <c r="B177" s="42"/>
      <c r="C177" s="44"/>
      <c r="D177" s="44"/>
      <c r="E177" s="416" t="s">
        <v>461</v>
      </c>
      <c r="F177" s="417" t="s">
        <v>462</v>
      </c>
      <c r="G177" s="417" t="s">
        <v>463</v>
      </c>
      <c r="H177" s="418">
        <v>442</v>
      </c>
      <c r="I177" s="426"/>
      <c r="J177" s="427"/>
      <c r="K177" s="378"/>
      <c r="L177" s="378"/>
      <c r="M177" s="378"/>
      <c r="N177" s="378"/>
      <c r="O177" s="378"/>
      <c r="P177" s="378"/>
      <c r="Q177" s="44"/>
      <c r="R177" s="412"/>
      <c r="S177" s="48"/>
      <c r="T177" s="28"/>
      <c r="Z177" s="7"/>
    </row>
    <row r="178" spans="1:26" ht="15.75" x14ac:dyDescent="0.25">
      <c r="A178" s="26"/>
      <c r="B178" s="42"/>
      <c r="C178" s="44"/>
      <c r="D178" s="44"/>
      <c r="E178" s="413" t="s">
        <v>464</v>
      </c>
      <c r="F178" s="414" t="s">
        <v>465</v>
      </c>
      <c r="G178" s="414" t="s">
        <v>466</v>
      </c>
      <c r="H178" s="415">
        <v>446</v>
      </c>
      <c r="I178" s="426"/>
      <c r="J178" s="427"/>
      <c r="K178" s="378"/>
      <c r="L178" s="378"/>
      <c r="M178" s="378"/>
      <c r="N178" s="378"/>
      <c r="O178" s="378"/>
      <c r="P178" s="378"/>
      <c r="Q178" s="44"/>
      <c r="R178" s="412"/>
      <c r="S178" s="48"/>
      <c r="T178" s="28"/>
      <c r="Z178" s="7"/>
    </row>
    <row r="179" spans="1:26" ht="15.75" x14ac:dyDescent="0.25">
      <c r="A179" s="26"/>
      <c r="B179" s="42"/>
      <c r="C179" s="44"/>
      <c r="D179" s="44"/>
      <c r="E179" s="416" t="s">
        <v>467</v>
      </c>
      <c r="F179" s="417" t="s">
        <v>468</v>
      </c>
      <c r="G179" s="417" t="s">
        <v>469</v>
      </c>
      <c r="H179" s="418">
        <v>807</v>
      </c>
      <c r="I179" s="426"/>
      <c r="J179" s="427"/>
      <c r="K179" s="378"/>
      <c r="L179" s="378"/>
      <c r="M179" s="378"/>
      <c r="N179" s="378"/>
      <c r="O179" s="378"/>
      <c r="P179" s="378"/>
      <c r="Q179" s="44"/>
      <c r="R179" s="412"/>
      <c r="S179" s="48"/>
      <c r="T179" s="28"/>
      <c r="Z179" s="7"/>
    </row>
    <row r="180" spans="1:26" ht="15.75" x14ac:dyDescent="0.25">
      <c r="A180" s="26"/>
      <c r="B180" s="42"/>
      <c r="C180" s="44"/>
      <c r="D180" s="44"/>
      <c r="E180" s="413" t="s">
        <v>470</v>
      </c>
      <c r="F180" s="414" t="s">
        <v>471</v>
      </c>
      <c r="G180" s="414" t="s">
        <v>472</v>
      </c>
      <c r="H180" s="415">
        <v>450</v>
      </c>
      <c r="I180" s="426"/>
      <c r="J180" s="427"/>
      <c r="K180" s="378"/>
      <c r="L180" s="378"/>
      <c r="M180" s="378"/>
      <c r="N180" s="378"/>
      <c r="O180" s="378"/>
      <c r="P180" s="378"/>
      <c r="Q180" s="282"/>
      <c r="R180" s="412"/>
      <c r="S180" s="48"/>
      <c r="T180" s="28"/>
      <c r="Z180" s="7"/>
    </row>
    <row r="181" spans="1:26" ht="15.75" x14ac:dyDescent="0.25">
      <c r="A181" s="26"/>
      <c r="B181" s="42"/>
      <c r="C181" s="419"/>
      <c r="D181" s="44"/>
      <c r="E181" s="416" t="s">
        <v>473</v>
      </c>
      <c r="F181" s="417" t="s">
        <v>474</v>
      </c>
      <c r="G181" s="417" t="s">
        <v>475</v>
      </c>
      <c r="H181" s="418">
        <v>454</v>
      </c>
      <c r="I181" s="426"/>
      <c r="J181" s="427"/>
      <c r="K181" s="378"/>
      <c r="L181" s="378"/>
      <c r="M181" s="378"/>
      <c r="N181" s="378"/>
      <c r="O181" s="378"/>
      <c r="P181" s="378"/>
      <c r="Q181" s="282"/>
      <c r="R181" s="412"/>
      <c r="S181" s="48"/>
      <c r="T181" s="28"/>
      <c r="Z181" s="7"/>
    </row>
    <row r="182" spans="1:26" ht="15.75" x14ac:dyDescent="0.25">
      <c r="A182" s="26"/>
      <c r="B182" s="42"/>
      <c r="C182" s="419"/>
      <c r="D182" s="44"/>
      <c r="E182" s="413" t="s">
        <v>476</v>
      </c>
      <c r="F182" s="414" t="s">
        <v>477</v>
      </c>
      <c r="G182" s="414" t="s">
        <v>478</v>
      </c>
      <c r="H182" s="415">
        <v>458</v>
      </c>
      <c r="I182" s="426"/>
      <c r="J182" s="427"/>
      <c r="K182" s="378"/>
      <c r="L182" s="378"/>
      <c r="M182" s="378"/>
      <c r="N182" s="378"/>
      <c r="O182" s="378"/>
      <c r="P182" s="378"/>
      <c r="Q182" s="282"/>
      <c r="R182" s="412"/>
      <c r="S182" s="48"/>
      <c r="T182" s="28"/>
      <c r="Z182" s="7"/>
    </row>
    <row r="183" spans="1:26" ht="15.75" x14ac:dyDescent="0.25">
      <c r="A183" s="26"/>
      <c r="B183" s="42"/>
      <c r="C183" s="420"/>
      <c r="D183" s="44"/>
      <c r="E183" s="416" t="s">
        <v>479</v>
      </c>
      <c r="F183" s="417" t="s">
        <v>480</v>
      </c>
      <c r="G183" s="417" t="s">
        <v>481</v>
      </c>
      <c r="H183" s="418">
        <v>462</v>
      </c>
      <c r="I183" s="426"/>
      <c r="J183" s="427"/>
      <c r="K183" s="378"/>
      <c r="L183" s="378"/>
      <c r="M183" s="378"/>
      <c r="N183" s="378"/>
      <c r="O183" s="378"/>
      <c r="P183" s="378"/>
      <c r="Q183" s="282"/>
      <c r="R183" s="412"/>
      <c r="S183" s="48"/>
      <c r="T183" s="28"/>
      <c r="Z183" s="7"/>
    </row>
    <row r="184" spans="1:26" ht="15.75" x14ac:dyDescent="0.25">
      <c r="A184" s="26"/>
      <c r="B184" s="42"/>
      <c r="C184" s="419"/>
      <c r="D184" s="44"/>
      <c r="E184" s="413" t="s">
        <v>482</v>
      </c>
      <c r="F184" s="414" t="s">
        <v>483</v>
      </c>
      <c r="G184" s="414" t="s">
        <v>484</v>
      </c>
      <c r="H184" s="415">
        <v>466</v>
      </c>
      <c r="I184" s="426"/>
      <c r="J184" s="427"/>
      <c r="K184" s="378"/>
      <c r="L184" s="378"/>
      <c r="M184" s="378"/>
      <c r="N184" s="378"/>
      <c r="O184" s="378"/>
      <c r="P184" s="378"/>
      <c r="Q184" s="282"/>
      <c r="R184" s="412"/>
      <c r="S184" s="48"/>
      <c r="T184" s="28"/>
      <c r="Z184" s="7"/>
    </row>
    <row r="185" spans="1:26" ht="15.75" x14ac:dyDescent="0.25">
      <c r="A185" s="26"/>
      <c r="B185" s="42"/>
      <c r="C185" s="419"/>
      <c r="D185" s="44"/>
      <c r="E185" s="416" t="s">
        <v>485</v>
      </c>
      <c r="F185" s="417" t="s">
        <v>486</v>
      </c>
      <c r="G185" s="417" t="s">
        <v>487</v>
      </c>
      <c r="H185" s="418">
        <v>470</v>
      </c>
      <c r="I185" s="426"/>
      <c r="J185" s="427"/>
      <c r="K185" s="378"/>
      <c r="L185" s="378"/>
      <c r="M185" s="378"/>
      <c r="N185" s="378"/>
      <c r="O185" s="378"/>
      <c r="P185" s="378"/>
      <c r="Q185" s="282"/>
      <c r="R185" s="412"/>
      <c r="S185" s="48"/>
      <c r="T185" s="28"/>
      <c r="Z185" s="7"/>
    </row>
    <row r="186" spans="1:26" ht="15.75" x14ac:dyDescent="0.25">
      <c r="A186" s="26"/>
      <c r="B186" s="42"/>
      <c r="C186" s="419"/>
      <c r="D186" s="44"/>
      <c r="E186" s="413" t="s">
        <v>488</v>
      </c>
      <c r="F186" s="414" t="s">
        <v>489</v>
      </c>
      <c r="G186" s="414" t="s">
        <v>490</v>
      </c>
      <c r="H186" s="415">
        <v>584</v>
      </c>
      <c r="I186" s="426"/>
      <c r="J186" s="427"/>
      <c r="K186" s="378"/>
      <c r="L186" s="378"/>
      <c r="M186" s="378"/>
      <c r="N186" s="378"/>
      <c r="O186" s="378"/>
      <c r="P186" s="378"/>
      <c r="Q186" s="282"/>
      <c r="R186" s="412"/>
      <c r="S186" s="48"/>
      <c r="T186" s="28"/>
      <c r="Z186" s="7"/>
    </row>
    <row r="187" spans="1:26" ht="15.75" x14ac:dyDescent="0.25">
      <c r="A187" s="26"/>
      <c r="B187" s="42"/>
      <c r="C187" s="419"/>
      <c r="D187" s="44"/>
      <c r="E187" s="416" t="s">
        <v>491</v>
      </c>
      <c r="F187" s="417" t="s">
        <v>492</v>
      </c>
      <c r="G187" s="417" t="s">
        <v>493</v>
      </c>
      <c r="H187" s="418">
        <v>474</v>
      </c>
      <c r="I187" s="426"/>
      <c r="J187" s="427"/>
      <c r="K187" s="378"/>
      <c r="L187" s="378"/>
      <c r="M187" s="378"/>
      <c r="N187" s="378"/>
      <c r="O187" s="378"/>
      <c r="P187" s="378"/>
      <c r="Q187" s="282"/>
      <c r="R187" s="412"/>
      <c r="S187" s="48"/>
      <c r="T187" s="28"/>
      <c r="Z187" s="7"/>
    </row>
    <row r="188" spans="1:26" ht="15.75" x14ac:dyDescent="0.25">
      <c r="A188" s="26"/>
      <c r="B188" s="42"/>
      <c r="C188" s="419"/>
      <c r="D188" s="44"/>
      <c r="E188" s="413" t="s">
        <v>494</v>
      </c>
      <c r="F188" s="414" t="s">
        <v>495</v>
      </c>
      <c r="G188" s="414" t="s">
        <v>496</v>
      </c>
      <c r="H188" s="415">
        <v>478</v>
      </c>
      <c r="I188" s="426"/>
      <c r="J188" s="427"/>
      <c r="K188" s="378"/>
      <c r="L188" s="378"/>
      <c r="M188" s="378"/>
      <c r="N188" s="378"/>
      <c r="O188" s="378"/>
      <c r="P188" s="378"/>
      <c r="Q188" s="282"/>
      <c r="R188" s="412"/>
      <c r="S188" s="48"/>
      <c r="T188" s="28"/>
      <c r="Z188" s="7"/>
    </row>
    <row r="189" spans="1:26" ht="15.75" x14ac:dyDescent="0.25">
      <c r="A189" s="26"/>
      <c r="B189" s="42"/>
      <c r="C189" s="44"/>
      <c r="D189" s="44"/>
      <c r="E189" s="416" t="s">
        <v>497</v>
      </c>
      <c r="F189" s="417" t="s">
        <v>498</v>
      </c>
      <c r="G189" s="417" t="s">
        <v>499</v>
      </c>
      <c r="H189" s="418">
        <v>480</v>
      </c>
      <c r="I189" s="426"/>
      <c r="J189" s="427"/>
      <c r="K189" s="378"/>
      <c r="L189" s="378"/>
      <c r="M189" s="378"/>
      <c r="N189" s="378"/>
      <c r="O189" s="378"/>
      <c r="P189" s="378"/>
      <c r="Q189" s="289"/>
      <c r="R189" s="412"/>
      <c r="S189" s="48"/>
      <c r="T189" s="28"/>
    </row>
    <row r="190" spans="1:26" ht="15.75" x14ac:dyDescent="0.25">
      <c r="A190" s="26"/>
      <c r="B190" s="42"/>
      <c r="C190" s="373"/>
      <c r="D190" s="44"/>
      <c r="E190" s="413" t="s">
        <v>500</v>
      </c>
      <c r="F190" s="414" t="s">
        <v>501</v>
      </c>
      <c r="G190" s="414" t="s">
        <v>502</v>
      </c>
      <c r="H190" s="415">
        <v>175</v>
      </c>
      <c r="I190" s="426"/>
      <c r="J190" s="427"/>
      <c r="K190" s="378"/>
      <c r="L190" s="378"/>
      <c r="M190" s="378"/>
      <c r="N190" s="378"/>
      <c r="O190" s="378"/>
      <c r="P190" s="378"/>
      <c r="Q190" s="289"/>
      <c r="R190" s="412"/>
      <c r="S190" s="48"/>
      <c r="T190" s="28"/>
    </row>
    <row r="191" spans="1:26" ht="15.75" x14ac:dyDescent="0.25">
      <c r="A191" s="26"/>
      <c r="B191" s="42"/>
      <c r="C191" s="44"/>
      <c r="D191" s="44"/>
      <c r="E191" s="416" t="s">
        <v>503</v>
      </c>
      <c r="F191" s="417" t="s">
        <v>504</v>
      </c>
      <c r="G191" s="417" t="s">
        <v>505</v>
      </c>
      <c r="H191" s="418">
        <v>484</v>
      </c>
      <c r="I191" s="426"/>
      <c r="J191" s="427"/>
      <c r="K191" s="378"/>
      <c r="L191" s="378"/>
      <c r="M191" s="378"/>
      <c r="N191" s="378"/>
      <c r="O191" s="378"/>
      <c r="P191" s="378"/>
      <c r="Q191" s="289"/>
      <c r="R191" s="412"/>
      <c r="S191" s="48"/>
      <c r="T191" s="28"/>
    </row>
    <row r="192" spans="1:26" ht="15.75" x14ac:dyDescent="0.25">
      <c r="A192" s="26"/>
      <c r="B192" s="42"/>
      <c r="C192" s="44"/>
      <c r="D192" s="44"/>
      <c r="E192" s="413" t="s">
        <v>506</v>
      </c>
      <c r="F192" s="414" t="s">
        <v>507</v>
      </c>
      <c r="G192" s="414" t="s">
        <v>508</v>
      </c>
      <c r="H192" s="415">
        <v>583</v>
      </c>
      <c r="I192" s="426"/>
      <c r="J192" s="427"/>
      <c r="K192" s="378"/>
      <c r="L192" s="378"/>
      <c r="M192" s="378"/>
      <c r="N192" s="378"/>
      <c r="O192" s="378"/>
      <c r="P192" s="378"/>
      <c r="Q192" s="289"/>
      <c r="R192" s="412"/>
      <c r="S192" s="48"/>
      <c r="T192" s="28"/>
    </row>
    <row r="193" spans="1:24" ht="15.75" x14ac:dyDescent="0.25">
      <c r="A193" s="26"/>
      <c r="B193" s="42"/>
      <c r="C193" s="44"/>
      <c r="D193" s="44"/>
      <c r="E193" s="416" t="s">
        <v>509</v>
      </c>
      <c r="F193" s="417" t="s">
        <v>510</v>
      </c>
      <c r="G193" s="417" t="s">
        <v>511</v>
      </c>
      <c r="H193" s="418">
        <v>498</v>
      </c>
      <c r="I193" s="426"/>
      <c r="J193" s="427"/>
      <c r="K193" s="378"/>
      <c r="L193" s="378"/>
      <c r="M193" s="378"/>
      <c r="N193" s="378"/>
      <c r="O193" s="378"/>
      <c r="P193" s="378"/>
      <c r="Q193" s="289"/>
      <c r="R193" s="412"/>
      <c r="S193" s="48"/>
      <c r="T193" s="28"/>
    </row>
    <row r="194" spans="1:24" ht="15.75" x14ac:dyDescent="0.25">
      <c r="A194" s="26"/>
      <c r="B194" s="42"/>
      <c r="C194" s="44"/>
      <c r="D194" s="44"/>
      <c r="E194" s="413" t="s">
        <v>512</v>
      </c>
      <c r="F194" s="414" t="s">
        <v>513</v>
      </c>
      <c r="G194" s="414" t="s">
        <v>514</v>
      </c>
      <c r="H194" s="415">
        <v>492</v>
      </c>
      <c r="I194" s="426"/>
      <c r="J194" s="427"/>
      <c r="K194" s="378"/>
      <c r="L194" s="378"/>
      <c r="M194" s="378"/>
      <c r="N194" s="378"/>
      <c r="O194" s="378"/>
      <c r="P194" s="378"/>
      <c r="Q194" s="289"/>
      <c r="R194" s="412"/>
      <c r="S194" s="48"/>
      <c r="T194" s="28"/>
    </row>
    <row r="195" spans="1:24" ht="15.75" x14ac:dyDescent="0.25">
      <c r="A195" s="26"/>
      <c r="B195" s="42"/>
      <c r="C195" s="44"/>
      <c r="D195" s="44"/>
      <c r="E195" s="416" t="s">
        <v>515</v>
      </c>
      <c r="F195" s="417" t="s">
        <v>516</v>
      </c>
      <c r="G195" s="417" t="s">
        <v>517</v>
      </c>
      <c r="H195" s="418">
        <v>496</v>
      </c>
      <c r="I195" s="426"/>
      <c r="J195" s="427"/>
      <c r="K195" s="378"/>
      <c r="L195" s="378"/>
      <c r="M195" s="378"/>
      <c r="N195" s="378"/>
      <c r="O195" s="378"/>
      <c r="P195" s="378"/>
      <c r="Q195" s="289"/>
      <c r="R195" s="412"/>
      <c r="S195" s="48"/>
      <c r="T195" s="28"/>
    </row>
    <row r="196" spans="1:24" ht="15.75" x14ac:dyDescent="0.25">
      <c r="A196" s="26"/>
      <c r="B196" s="42"/>
      <c r="C196" s="44"/>
      <c r="D196" s="44"/>
      <c r="E196" s="413" t="s">
        <v>518</v>
      </c>
      <c r="F196" s="414" t="s">
        <v>519</v>
      </c>
      <c r="G196" s="414" t="s">
        <v>520</v>
      </c>
      <c r="H196" s="415">
        <v>499</v>
      </c>
      <c r="I196" s="426"/>
      <c r="J196" s="427"/>
      <c r="K196" s="378"/>
      <c r="L196" s="378"/>
      <c r="M196" s="378"/>
      <c r="N196" s="378"/>
      <c r="O196" s="378"/>
      <c r="P196" s="378"/>
      <c r="Q196" s="289"/>
      <c r="R196" s="412"/>
      <c r="S196" s="48"/>
      <c r="T196" s="28"/>
    </row>
    <row r="197" spans="1:24" ht="15.75" x14ac:dyDescent="0.25">
      <c r="A197" s="26"/>
      <c r="B197" s="42"/>
      <c r="C197" s="44"/>
      <c r="D197" s="44"/>
      <c r="E197" s="416" t="s">
        <v>521</v>
      </c>
      <c r="F197" s="417" t="s">
        <v>522</v>
      </c>
      <c r="G197" s="417" t="s">
        <v>523</v>
      </c>
      <c r="H197" s="418">
        <v>500</v>
      </c>
      <c r="I197" s="426"/>
      <c r="J197" s="427"/>
      <c r="K197" s="378"/>
      <c r="L197" s="378"/>
      <c r="M197" s="378"/>
      <c r="N197" s="378"/>
      <c r="O197" s="378"/>
      <c r="P197" s="378"/>
      <c r="Q197" s="289"/>
      <c r="R197" s="412"/>
      <c r="S197" s="48"/>
      <c r="T197" s="28"/>
    </row>
    <row r="198" spans="1:24" ht="15.75" x14ac:dyDescent="0.25">
      <c r="A198" s="26"/>
      <c r="B198" s="42"/>
      <c r="C198" s="44"/>
      <c r="D198" s="44"/>
      <c r="E198" s="413" t="s">
        <v>524</v>
      </c>
      <c r="F198" s="414" t="s">
        <v>525</v>
      </c>
      <c r="G198" s="414" t="s">
        <v>526</v>
      </c>
      <c r="H198" s="415">
        <v>504</v>
      </c>
      <c r="I198" s="426"/>
      <c r="J198" s="427"/>
      <c r="K198" s="378"/>
      <c r="L198" s="378"/>
      <c r="M198" s="378"/>
      <c r="N198" s="378"/>
      <c r="O198" s="378"/>
      <c r="P198" s="378"/>
      <c r="Q198" s="289"/>
      <c r="R198" s="412"/>
      <c r="S198" s="48"/>
      <c r="T198" s="28"/>
    </row>
    <row r="199" spans="1:24" ht="15.75" x14ac:dyDescent="0.25">
      <c r="A199" s="26"/>
      <c r="B199" s="42"/>
      <c r="C199" s="44"/>
      <c r="D199" s="44"/>
      <c r="E199" s="416" t="s">
        <v>527</v>
      </c>
      <c r="F199" s="417" t="s">
        <v>528</v>
      </c>
      <c r="G199" s="417" t="s">
        <v>529</v>
      </c>
      <c r="H199" s="418">
        <v>508</v>
      </c>
      <c r="I199" s="426"/>
      <c r="J199" s="427"/>
      <c r="K199" s="378"/>
      <c r="L199" s="378"/>
      <c r="M199" s="378"/>
      <c r="N199" s="378"/>
      <c r="O199" s="378"/>
      <c r="P199" s="378"/>
      <c r="Q199" s="289"/>
      <c r="R199" s="412"/>
      <c r="S199" s="48"/>
      <c r="T199" s="28"/>
    </row>
    <row r="200" spans="1:24" ht="15.75" x14ac:dyDescent="0.25">
      <c r="A200" s="26"/>
      <c r="B200" s="42"/>
      <c r="C200" s="44"/>
      <c r="D200" s="44"/>
      <c r="E200" s="413" t="s">
        <v>530</v>
      </c>
      <c r="F200" s="414" t="s">
        <v>531</v>
      </c>
      <c r="G200" s="414" t="s">
        <v>532</v>
      </c>
      <c r="H200" s="415">
        <v>104</v>
      </c>
      <c r="I200" s="426"/>
      <c r="J200" s="427"/>
      <c r="K200" s="378"/>
      <c r="L200" s="378"/>
      <c r="M200" s="378"/>
      <c r="N200" s="378"/>
      <c r="O200" s="378"/>
      <c r="P200" s="378"/>
      <c r="Q200" s="289"/>
      <c r="R200" s="412"/>
      <c r="S200" s="48"/>
      <c r="T200" s="28"/>
    </row>
    <row r="201" spans="1:24" ht="15.75" x14ac:dyDescent="0.25">
      <c r="A201" s="26"/>
      <c r="B201" s="42"/>
      <c r="C201" s="44"/>
      <c r="D201" s="44"/>
      <c r="E201" s="416" t="s">
        <v>533</v>
      </c>
      <c r="F201" s="417" t="s">
        <v>534</v>
      </c>
      <c r="G201" s="417" t="s">
        <v>535</v>
      </c>
      <c r="H201" s="418">
        <v>516</v>
      </c>
      <c r="I201" s="426"/>
      <c r="J201" s="427"/>
      <c r="K201" s="378"/>
      <c r="L201" s="378"/>
      <c r="M201" s="378"/>
      <c r="N201" s="378"/>
      <c r="O201" s="378"/>
      <c r="P201" s="378"/>
      <c r="Q201" s="289"/>
      <c r="R201" s="412"/>
      <c r="S201" s="48"/>
      <c r="T201" s="28"/>
      <c r="V201" s="359" t="s">
        <v>973</v>
      </c>
      <c r="W201" s="359" t="s">
        <v>975</v>
      </c>
      <c r="X201" s="360" t="s">
        <v>974</v>
      </c>
    </row>
    <row r="202" spans="1:24" ht="15.75" x14ac:dyDescent="0.25">
      <c r="A202" s="26"/>
      <c r="B202" s="42"/>
      <c r="C202" s="44"/>
      <c r="D202" s="44"/>
      <c r="E202" s="413" t="s">
        <v>536</v>
      </c>
      <c r="F202" s="414" t="s">
        <v>537</v>
      </c>
      <c r="G202" s="414" t="s">
        <v>538</v>
      </c>
      <c r="H202" s="415">
        <v>520</v>
      </c>
      <c r="I202" s="426"/>
      <c r="J202" s="427"/>
      <c r="K202" s="378"/>
      <c r="L202" s="378"/>
      <c r="M202" s="378"/>
      <c r="N202" s="378"/>
      <c r="O202" s="378"/>
      <c r="P202" s="378"/>
      <c r="Q202" s="289"/>
      <c r="R202" s="412"/>
      <c r="S202" s="48"/>
      <c r="T202" s="28"/>
    </row>
    <row r="203" spans="1:24" ht="15.75" x14ac:dyDescent="0.25">
      <c r="A203" s="26"/>
      <c r="B203" s="42"/>
      <c r="C203" s="44"/>
      <c r="D203" s="44"/>
      <c r="E203" s="416" t="s">
        <v>539</v>
      </c>
      <c r="F203" s="417" t="s">
        <v>540</v>
      </c>
      <c r="G203" s="417" t="s">
        <v>541</v>
      </c>
      <c r="H203" s="418">
        <v>524</v>
      </c>
      <c r="I203" s="426"/>
      <c r="J203" s="427"/>
      <c r="K203" s="378"/>
      <c r="L203" s="378"/>
      <c r="M203" s="378"/>
      <c r="N203" s="378"/>
      <c r="O203" s="378"/>
      <c r="P203" s="378"/>
      <c r="Q203" s="289"/>
      <c r="R203" s="412"/>
      <c r="S203" s="48"/>
      <c r="T203" s="28"/>
    </row>
    <row r="204" spans="1:24" ht="15.75" x14ac:dyDescent="0.25">
      <c r="A204" s="26"/>
      <c r="B204" s="42"/>
      <c r="C204" s="44"/>
      <c r="D204" s="44"/>
      <c r="E204" s="413" t="s">
        <v>542</v>
      </c>
      <c r="F204" s="414" t="s">
        <v>543</v>
      </c>
      <c r="G204" s="414" t="s">
        <v>544</v>
      </c>
      <c r="H204" s="415">
        <v>528</v>
      </c>
      <c r="I204" s="426"/>
      <c r="J204" s="427"/>
      <c r="K204" s="378"/>
      <c r="L204" s="378"/>
      <c r="M204" s="378"/>
      <c r="N204" s="378"/>
      <c r="O204" s="378"/>
      <c r="P204" s="378"/>
      <c r="Q204" s="289"/>
      <c r="R204" s="412"/>
      <c r="S204" s="48"/>
      <c r="T204" s="28"/>
    </row>
    <row r="205" spans="1:24" ht="15.75" x14ac:dyDescent="0.25">
      <c r="A205" s="26"/>
      <c r="B205" s="42"/>
      <c r="C205" s="44"/>
      <c r="D205" s="44"/>
      <c r="E205" s="416" t="s">
        <v>545</v>
      </c>
      <c r="F205" s="417" t="s">
        <v>546</v>
      </c>
      <c r="G205" s="417" t="s">
        <v>547</v>
      </c>
      <c r="H205" s="418">
        <v>540</v>
      </c>
      <c r="I205" s="426"/>
      <c r="J205" s="427"/>
      <c r="K205" s="378"/>
      <c r="L205" s="378"/>
      <c r="M205" s="378"/>
      <c r="N205" s="378"/>
      <c r="O205" s="378"/>
      <c r="P205" s="378"/>
      <c r="Q205" s="289"/>
      <c r="R205" s="412"/>
      <c r="S205" s="48"/>
      <c r="T205" s="28"/>
    </row>
    <row r="206" spans="1:24" ht="15.75" x14ac:dyDescent="0.25">
      <c r="A206" s="26"/>
      <c r="B206" s="42"/>
      <c r="C206" s="44"/>
      <c r="D206" s="44"/>
      <c r="E206" s="413" t="s">
        <v>548</v>
      </c>
      <c r="F206" s="414" t="s">
        <v>549</v>
      </c>
      <c r="G206" s="414" t="s">
        <v>550</v>
      </c>
      <c r="H206" s="415">
        <v>554</v>
      </c>
      <c r="I206" s="426"/>
      <c r="J206" s="427"/>
      <c r="K206" s="378"/>
      <c r="L206" s="378"/>
      <c r="M206" s="378"/>
      <c r="N206" s="378"/>
      <c r="O206" s="378"/>
      <c r="P206" s="378"/>
      <c r="Q206" s="289"/>
      <c r="R206" s="412"/>
      <c r="S206" s="48"/>
      <c r="T206" s="28"/>
    </row>
    <row r="207" spans="1:24" ht="15.75" x14ac:dyDescent="0.25">
      <c r="A207" s="26"/>
      <c r="B207" s="42"/>
      <c r="C207" s="44"/>
      <c r="D207" s="44"/>
      <c r="E207" s="416" t="s">
        <v>551</v>
      </c>
      <c r="F207" s="417" t="s">
        <v>552</v>
      </c>
      <c r="G207" s="417" t="s">
        <v>553</v>
      </c>
      <c r="H207" s="418">
        <v>558</v>
      </c>
      <c r="I207" s="426"/>
      <c r="J207" s="427"/>
      <c r="K207" s="378"/>
      <c r="L207" s="378"/>
      <c r="M207" s="378"/>
      <c r="N207" s="378"/>
      <c r="O207" s="378"/>
      <c r="P207" s="378"/>
      <c r="Q207" s="289"/>
      <c r="R207" s="412"/>
      <c r="S207" s="48"/>
      <c r="T207" s="28"/>
    </row>
    <row r="208" spans="1:24" ht="15.75" x14ac:dyDescent="0.25">
      <c r="A208" s="26"/>
      <c r="B208" s="42"/>
      <c r="C208" s="44"/>
      <c r="D208" s="44"/>
      <c r="E208" s="413" t="s">
        <v>554</v>
      </c>
      <c r="F208" s="414" t="s">
        <v>555</v>
      </c>
      <c r="G208" s="414" t="s">
        <v>556</v>
      </c>
      <c r="H208" s="415">
        <v>562</v>
      </c>
      <c r="I208" s="426"/>
      <c r="J208" s="427"/>
      <c r="K208" s="378"/>
      <c r="L208" s="378"/>
      <c r="M208" s="378"/>
      <c r="N208" s="378"/>
      <c r="O208" s="378"/>
      <c r="P208" s="378"/>
      <c r="Q208" s="289"/>
      <c r="R208" s="412"/>
      <c r="S208" s="48"/>
      <c r="T208" s="28"/>
    </row>
    <row r="209" spans="1:20" ht="15.75" x14ac:dyDescent="0.25">
      <c r="A209" s="26"/>
      <c r="B209" s="42"/>
      <c r="C209" s="44"/>
      <c r="D209" s="44"/>
      <c r="E209" s="416" t="s">
        <v>557</v>
      </c>
      <c r="F209" s="417" t="s">
        <v>558</v>
      </c>
      <c r="G209" s="417" t="s">
        <v>559</v>
      </c>
      <c r="H209" s="418">
        <v>566</v>
      </c>
      <c r="I209" s="426"/>
      <c r="J209" s="427"/>
      <c r="K209" s="378"/>
      <c r="L209" s="378"/>
      <c r="M209" s="378"/>
      <c r="N209" s="378"/>
      <c r="O209" s="378"/>
      <c r="P209" s="378"/>
      <c r="Q209" s="289"/>
      <c r="R209" s="412"/>
      <c r="S209" s="48"/>
      <c r="T209" s="28"/>
    </row>
    <row r="210" spans="1:20" ht="15.75" x14ac:dyDescent="0.25">
      <c r="A210" s="26"/>
      <c r="B210" s="42"/>
      <c r="C210" s="44"/>
      <c r="D210" s="44"/>
      <c r="E210" s="413" t="s">
        <v>560</v>
      </c>
      <c r="F210" s="414" t="s">
        <v>561</v>
      </c>
      <c r="G210" s="414" t="s">
        <v>562</v>
      </c>
      <c r="H210" s="415">
        <v>570</v>
      </c>
      <c r="I210" s="426"/>
      <c r="J210" s="427"/>
      <c r="K210" s="378"/>
      <c r="L210" s="378"/>
      <c r="M210" s="378"/>
      <c r="N210" s="378"/>
      <c r="O210" s="378"/>
      <c r="P210" s="378"/>
      <c r="Q210" s="289"/>
      <c r="R210" s="412"/>
      <c r="S210" s="48"/>
      <c r="T210" s="28"/>
    </row>
    <row r="211" spans="1:20" ht="15.75" x14ac:dyDescent="0.25">
      <c r="A211" s="26"/>
      <c r="B211" s="42"/>
      <c r="C211" s="44"/>
      <c r="D211" s="44"/>
      <c r="E211" s="416" t="s">
        <v>563</v>
      </c>
      <c r="F211" s="417" t="s">
        <v>564</v>
      </c>
      <c r="G211" s="417" t="s">
        <v>565</v>
      </c>
      <c r="H211" s="418">
        <v>574</v>
      </c>
      <c r="I211" s="426"/>
      <c r="J211" s="427"/>
      <c r="K211" s="378"/>
      <c r="L211" s="378"/>
      <c r="M211" s="378"/>
      <c r="N211" s="378"/>
      <c r="O211" s="378"/>
      <c r="P211" s="378"/>
      <c r="Q211" s="289"/>
      <c r="R211" s="412"/>
      <c r="S211" s="48"/>
      <c r="T211" s="28"/>
    </row>
    <row r="212" spans="1:20" ht="15.75" x14ac:dyDescent="0.25">
      <c r="A212" s="26"/>
      <c r="B212" s="42"/>
      <c r="C212" s="44"/>
      <c r="D212" s="44"/>
      <c r="E212" s="413" t="s">
        <v>566</v>
      </c>
      <c r="F212" s="414" t="s">
        <v>567</v>
      </c>
      <c r="G212" s="414" t="s">
        <v>568</v>
      </c>
      <c r="H212" s="415">
        <v>580</v>
      </c>
      <c r="I212" s="426"/>
      <c r="J212" s="427"/>
      <c r="K212" s="378"/>
      <c r="L212" s="378"/>
      <c r="M212" s="378"/>
      <c r="N212" s="378"/>
      <c r="O212" s="378"/>
      <c r="P212" s="378"/>
      <c r="Q212" s="289"/>
      <c r="R212" s="412"/>
      <c r="S212" s="48"/>
      <c r="T212" s="28"/>
    </row>
    <row r="213" spans="1:20" ht="15.75" x14ac:dyDescent="0.25">
      <c r="A213" s="26"/>
      <c r="B213" s="42"/>
      <c r="C213" s="44"/>
      <c r="D213" s="44"/>
      <c r="E213" s="416" t="s">
        <v>569</v>
      </c>
      <c r="F213" s="417" t="s">
        <v>570</v>
      </c>
      <c r="G213" s="417" t="s">
        <v>571</v>
      </c>
      <c r="H213" s="418">
        <v>578</v>
      </c>
      <c r="I213" s="426"/>
      <c r="J213" s="427"/>
      <c r="K213" s="378"/>
      <c r="L213" s="378"/>
      <c r="M213" s="378"/>
      <c r="N213" s="378"/>
      <c r="O213" s="378"/>
      <c r="P213" s="378"/>
      <c r="Q213" s="289"/>
      <c r="R213" s="412"/>
      <c r="S213" s="48"/>
      <c r="T213" s="28"/>
    </row>
    <row r="214" spans="1:20" ht="15.75" x14ac:dyDescent="0.25">
      <c r="A214" s="26"/>
      <c r="B214" s="42"/>
      <c r="C214" s="44"/>
      <c r="D214" s="44"/>
      <c r="E214" s="413" t="s">
        <v>572</v>
      </c>
      <c r="F214" s="414" t="s">
        <v>573</v>
      </c>
      <c r="G214" s="414" t="s">
        <v>574</v>
      </c>
      <c r="H214" s="415">
        <v>512</v>
      </c>
      <c r="I214" s="426"/>
      <c r="J214" s="427"/>
      <c r="K214" s="378"/>
      <c r="L214" s="378"/>
      <c r="M214" s="378"/>
      <c r="N214" s="378"/>
      <c r="O214" s="378"/>
      <c r="P214" s="378"/>
      <c r="Q214" s="289"/>
      <c r="R214" s="412"/>
      <c r="S214" s="48"/>
      <c r="T214" s="28"/>
    </row>
    <row r="215" spans="1:20" ht="15.75" x14ac:dyDescent="0.25">
      <c r="A215" s="26"/>
      <c r="B215" s="42"/>
      <c r="C215" s="44"/>
      <c r="D215" s="44"/>
      <c r="E215" s="416" t="s">
        <v>575</v>
      </c>
      <c r="F215" s="417" t="s">
        <v>576</v>
      </c>
      <c r="G215" s="417" t="s">
        <v>577</v>
      </c>
      <c r="H215" s="418">
        <v>586</v>
      </c>
      <c r="I215" s="426"/>
      <c r="J215" s="427"/>
      <c r="K215" s="378"/>
      <c r="L215" s="378"/>
      <c r="M215" s="378"/>
      <c r="N215" s="378"/>
      <c r="O215" s="378"/>
      <c r="P215" s="378"/>
      <c r="Q215" s="289"/>
      <c r="R215" s="412"/>
      <c r="S215" s="48"/>
      <c r="T215" s="28"/>
    </row>
    <row r="216" spans="1:20" ht="15.75" x14ac:dyDescent="0.25">
      <c r="A216" s="26"/>
      <c r="B216" s="42"/>
      <c r="C216" s="44"/>
      <c r="D216" s="44"/>
      <c r="E216" s="413" t="s">
        <v>578</v>
      </c>
      <c r="F216" s="414" t="s">
        <v>579</v>
      </c>
      <c r="G216" s="414" t="s">
        <v>580</v>
      </c>
      <c r="H216" s="415">
        <v>585</v>
      </c>
      <c r="I216" s="426"/>
      <c r="J216" s="427"/>
      <c r="K216" s="378"/>
      <c r="L216" s="378"/>
      <c r="M216" s="378"/>
      <c r="N216" s="378"/>
      <c r="O216" s="378"/>
      <c r="P216" s="378"/>
      <c r="Q216" s="289"/>
      <c r="R216" s="412"/>
      <c r="S216" s="48"/>
      <c r="T216" s="28"/>
    </row>
    <row r="217" spans="1:20" ht="15.75" x14ac:dyDescent="0.25">
      <c r="A217" s="26"/>
      <c r="B217" s="42"/>
      <c r="C217" s="44"/>
      <c r="D217" s="44"/>
      <c r="E217" s="416" t="s">
        <v>581</v>
      </c>
      <c r="F217" s="417" t="s">
        <v>582</v>
      </c>
      <c r="G217" s="417" t="s">
        <v>583</v>
      </c>
      <c r="H217" s="418">
        <v>275</v>
      </c>
      <c r="I217" s="426"/>
      <c r="J217" s="427"/>
      <c r="K217" s="378"/>
      <c r="L217" s="378"/>
      <c r="M217" s="378"/>
      <c r="N217" s="378"/>
      <c r="O217" s="378"/>
      <c r="P217" s="378"/>
      <c r="Q217" s="289"/>
      <c r="R217" s="412"/>
      <c r="S217" s="48"/>
      <c r="T217" s="28"/>
    </row>
    <row r="218" spans="1:20" ht="15.75" x14ac:dyDescent="0.25">
      <c r="A218" s="26"/>
      <c r="B218" s="42"/>
      <c r="C218" s="44"/>
      <c r="D218" s="44"/>
      <c r="E218" s="413" t="s">
        <v>584</v>
      </c>
      <c r="F218" s="414" t="s">
        <v>585</v>
      </c>
      <c r="G218" s="414" t="s">
        <v>586</v>
      </c>
      <c r="H218" s="415">
        <v>591</v>
      </c>
      <c r="I218" s="426"/>
      <c r="J218" s="427"/>
      <c r="K218" s="378"/>
      <c r="L218" s="378"/>
      <c r="M218" s="378"/>
      <c r="N218" s="378"/>
      <c r="O218" s="378"/>
      <c r="P218" s="378"/>
      <c r="Q218" s="289"/>
      <c r="R218" s="412"/>
      <c r="S218" s="48"/>
      <c r="T218" s="28"/>
    </row>
    <row r="219" spans="1:20" ht="15.75" x14ac:dyDescent="0.25">
      <c r="A219" s="26"/>
      <c r="B219" s="42"/>
      <c r="C219" s="44"/>
      <c r="D219" s="44"/>
      <c r="E219" s="416" t="s">
        <v>587</v>
      </c>
      <c r="F219" s="417" t="s">
        <v>588</v>
      </c>
      <c r="G219" s="417" t="s">
        <v>589</v>
      </c>
      <c r="H219" s="418">
        <v>598</v>
      </c>
      <c r="I219" s="426"/>
      <c r="J219" s="427"/>
      <c r="K219" s="378"/>
      <c r="L219" s="378"/>
      <c r="M219" s="378"/>
      <c r="N219" s="378"/>
      <c r="O219" s="378"/>
      <c r="P219" s="378"/>
      <c r="Q219" s="289"/>
      <c r="R219" s="412"/>
      <c r="S219" s="48"/>
      <c r="T219" s="28"/>
    </row>
    <row r="220" spans="1:20" ht="15.75" x14ac:dyDescent="0.25">
      <c r="A220" s="26"/>
      <c r="B220" s="42"/>
      <c r="C220" s="44"/>
      <c r="D220" s="44"/>
      <c r="E220" s="413" t="s">
        <v>590</v>
      </c>
      <c r="F220" s="414" t="s">
        <v>591</v>
      </c>
      <c r="G220" s="414" t="s">
        <v>592</v>
      </c>
      <c r="H220" s="415">
        <v>600</v>
      </c>
      <c r="I220" s="426"/>
      <c r="J220" s="427"/>
      <c r="K220" s="378"/>
      <c r="L220" s="378"/>
      <c r="M220" s="378"/>
      <c r="N220" s="378"/>
      <c r="O220" s="378"/>
      <c r="P220" s="378"/>
      <c r="Q220" s="289"/>
      <c r="R220" s="412"/>
      <c r="S220" s="48"/>
      <c r="T220" s="28"/>
    </row>
    <row r="221" spans="1:20" ht="15.75" x14ac:dyDescent="0.25">
      <c r="A221" s="26"/>
      <c r="B221" s="42"/>
      <c r="C221" s="44"/>
      <c r="D221" s="44"/>
      <c r="E221" s="416" t="s">
        <v>593</v>
      </c>
      <c r="F221" s="417" t="s">
        <v>594</v>
      </c>
      <c r="G221" s="417" t="s">
        <v>595</v>
      </c>
      <c r="H221" s="418">
        <v>604</v>
      </c>
      <c r="I221" s="426"/>
      <c r="J221" s="427"/>
      <c r="K221" s="378"/>
      <c r="L221" s="378"/>
      <c r="M221" s="378"/>
      <c r="N221" s="378"/>
      <c r="O221" s="378"/>
      <c r="P221" s="378"/>
      <c r="Q221" s="289"/>
      <c r="R221" s="412"/>
      <c r="S221" s="48"/>
      <c r="T221" s="28"/>
    </row>
    <row r="222" spans="1:20" ht="15.75" x14ac:dyDescent="0.25">
      <c r="A222" s="26"/>
      <c r="B222" s="42"/>
      <c r="C222" s="44"/>
      <c r="D222" s="44"/>
      <c r="E222" s="413" t="s">
        <v>596</v>
      </c>
      <c r="F222" s="414" t="s">
        <v>597</v>
      </c>
      <c r="G222" s="414" t="s">
        <v>598</v>
      </c>
      <c r="H222" s="415">
        <v>608</v>
      </c>
      <c r="I222" s="426"/>
      <c r="J222" s="427"/>
      <c r="K222" s="378"/>
      <c r="L222" s="378"/>
      <c r="M222" s="378"/>
      <c r="N222" s="378"/>
      <c r="O222" s="378"/>
      <c r="P222" s="378"/>
      <c r="Q222" s="289"/>
      <c r="R222" s="412"/>
      <c r="S222" s="48"/>
      <c r="T222" s="28"/>
    </row>
    <row r="223" spans="1:20" ht="15.75" x14ac:dyDescent="0.25">
      <c r="A223" s="26"/>
      <c r="B223" s="42"/>
      <c r="C223" s="44"/>
      <c r="D223" s="44"/>
      <c r="E223" s="416" t="s">
        <v>599</v>
      </c>
      <c r="F223" s="417" t="s">
        <v>600</v>
      </c>
      <c r="G223" s="417" t="s">
        <v>601</v>
      </c>
      <c r="H223" s="418">
        <v>612</v>
      </c>
      <c r="I223" s="426"/>
      <c r="J223" s="427"/>
      <c r="K223" s="378"/>
      <c r="L223" s="378"/>
      <c r="M223" s="378"/>
      <c r="N223" s="378"/>
      <c r="O223" s="378"/>
      <c r="P223" s="378"/>
      <c r="Q223" s="289"/>
      <c r="R223" s="412"/>
      <c r="S223" s="48"/>
      <c r="T223" s="28"/>
    </row>
    <row r="224" spans="1:20" ht="15.75" x14ac:dyDescent="0.25">
      <c r="A224" s="26"/>
      <c r="B224" s="42"/>
      <c r="C224" s="44"/>
      <c r="D224" s="44"/>
      <c r="E224" s="413" t="s">
        <v>602</v>
      </c>
      <c r="F224" s="414" t="s">
        <v>603</v>
      </c>
      <c r="G224" s="414" t="s">
        <v>604</v>
      </c>
      <c r="H224" s="415">
        <v>616</v>
      </c>
      <c r="I224" s="426"/>
      <c r="J224" s="427"/>
      <c r="K224" s="378"/>
      <c r="L224" s="378"/>
      <c r="M224" s="378"/>
      <c r="N224" s="378"/>
      <c r="O224" s="378"/>
      <c r="P224" s="378"/>
      <c r="Q224" s="289"/>
      <c r="R224" s="412"/>
      <c r="S224" s="48"/>
      <c r="T224" s="28"/>
    </row>
    <row r="225" spans="1:20" ht="15.75" x14ac:dyDescent="0.25">
      <c r="A225" s="26"/>
      <c r="B225" s="42"/>
      <c r="C225" s="44"/>
      <c r="D225" s="44"/>
      <c r="E225" s="416" t="s">
        <v>605</v>
      </c>
      <c r="F225" s="417" t="s">
        <v>606</v>
      </c>
      <c r="G225" s="417" t="s">
        <v>607</v>
      </c>
      <c r="H225" s="418">
        <v>620</v>
      </c>
      <c r="I225" s="426"/>
      <c r="J225" s="427"/>
      <c r="K225" s="378"/>
      <c r="L225" s="378"/>
      <c r="M225" s="378"/>
      <c r="N225" s="378"/>
      <c r="O225" s="378"/>
      <c r="P225" s="378"/>
      <c r="Q225" s="289"/>
      <c r="R225" s="412"/>
      <c r="S225" s="48"/>
      <c r="T225" s="28"/>
    </row>
    <row r="226" spans="1:20" ht="15.75" x14ac:dyDescent="0.25">
      <c r="A226" s="26"/>
      <c r="B226" s="42"/>
      <c r="C226" s="44"/>
      <c r="D226" s="44"/>
      <c r="E226" s="413" t="s">
        <v>608</v>
      </c>
      <c r="F226" s="414" t="s">
        <v>609</v>
      </c>
      <c r="G226" s="414" t="s">
        <v>610</v>
      </c>
      <c r="H226" s="415">
        <v>630</v>
      </c>
      <c r="I226" s="426"/>
      <c r="J226" s="427"/>
      <c r="K226" s="378"/>
      <c r="L226" s="378"/>
      <c r="M226" s="378"/>
      <c r="N226" s="378"/>
      <c r="O226" s="378"/>
      <c r="P226" s="378"/>
      <c r="Q226" s="289"/>
      <c r="R226" s="412"/>
      <c r="S226" s="48"/>
      <c r="T226" s="28"/>
    </row>
    <row r="227" spans="1:20" ht="15.75" x14ac:dyDescent="0.25">
      <c r="A227" s="26"/>
      <c r="B227" s="42"/>
      <c r="C227" s="44"/>
      <c r="D227" s="44"/>
      <c r="E227" s="416" t="s">
        <v>611</v>
      </c>
      <c r="F227" s="417" t="s">
        <v>612</v>
      </c>
      <c r="G227" s="417" t="s">
        <v>613</v>
      </c>
      <c r="H227" s="418">
        <v>634</v>
      </c>
      <c r="I227" s="426"/>
      <c r="J227" s="427"/>
      <c r="K227" s="378"/>
      <c r="L227" s="378"/>
      <c r="M227" s="378"/>
      <c r="N227" s="378"/>
      <c r="O227" s="378"/>
      <c r="P227" s="378"/>
      <c r="Q227" s="289"/>
      <c r="R227" s="412"/>
      <c r="S227" s="48"/>
      <c r="T227" s="28"/>
    </row>
    <row r="228" spans="1:20" ht="15.75" x14ac:dyDescent="0.25">
      <c r="A228" s="26"/>
      <c r="B228" s="42"/>
      <c r="C228" s="44"/>
      <c r="D228" s="44"/>
      <c r="E228" s="413" t="s">
        <v>614</v>
      </c>
      <c r="F228" s="414" t="s">
        <v>615</v>
      </c>
      <c r="G228" s="414" t="s">
        <v>616</v>
      </c>
      <c r="H228" s="415">
        <v>638</v>
      </c>
      <c r="I228" s="426"/>
      <c r="J228" s="427"/>
      <c r="K228" s="378"/>
      <c r="L228" s="378"/>
      <c r="M228" s="378"/>
      <c r="N228" s="378"/>
      <c r="O228" s="378"/>
      <c r="P228" s="378"/>
      <c r="Q228" s="289"/>
      <c r="R228" s="412"/>
      <c r="S228" s="48"/>
      <c r="T228" s="28"/>
    </row>
    <row r="229" spans="1:20" ht="15.75" x14ac:dyDescent="0.25">
      <c r="A229" s="26"/>
      <c r="B229" s="42"/>
      <c r="C229" s="44"/>
      <c r="D229" s="44"/>
      <c r="E229" s="416" t="s">
        <v>617</v>
      </c>
      <c r="F229" s="417" t="s">
        <v>618</v>
      </c>
      <c r="G229" s="417" t="s">
        <v>619</v>
      </c>
      <c r="H229" s="418">
        <v>642</v>
      </c>
      <c r="I229" s="426"/>
      <c r="J229" s="427"/>
      <c r="K229" s="378"/>
      <c r="L229" s="378"/>
      <c r="M229" s="378"/>
      <c r="N229" s="378"/>
      <c r="O229" s="378"/>
      <c r="P229" s="378"/>
      <c r="Q229" s="289"/>
      <c r="R229" s="412"/>
      <c r="S229" s="48"/>
      <c r="T229" s="28"/>
    </row>
    <row r="230" spans="1:20" ht="15.75" x14ac:dyDescent="0.25">
      <c r="A230" s="26"/>
      <c r="B230" s="42"/>
      <c r="C230" s="44"/>
      <c r="D230" s="44"/>
      <c r="E230" s="413" t="s">
        <v>620</v>
      </c>
      <c r="F230" s="414" t="s">
        <v>621</v>
      </c>
      <c r="G230" s="414" t="s">
        <v>622</v>
      </c>
      <c r="H230" s="415">
        <v>643</v>
      </c>
      <c r="I230" s="426"/>
      <c r="J230" s="427"/>
      <c r="K230" s="378"/>
      <c r="L230" s="378"/>
      <c r="M230" s="378"/>
      <c r="N230" s="378"/>
      <c r="O230" s="378"/>
      <c r="P230" s="378"/>
      <c r="Q230" s="289"/>
      <c r="R230" s="412"/>
      <c r="S230" s="48"/>
      <c r="T230" s="28"/>
    </row>
    <row r="231" spans="1:20" ht="15.75" x14ac:dyDescent="0.25">
      <c r="A231" s="26"/>
      <c r="B231" s="42"/>
      <c r="C231" s="44"/>
      <c r="D231" s="44"/>
      <c r="E231" s="416" t="s">
        <v>623</v>
      </c>
      <c r="F231" s="417" t="s">
        <v>624</v>
      </c>
      <c r="G231" s="417" t="s">
        <v>625</v>
      </c>
      <c r="H231" s="418">
        <v>646</v>
      </c>
      <c r="I231" s="426"/>
      <c r="J231" s="427"/>
      <c r="K231" s="378"/>
      <c r="L231" s="378"/>
      <c r="M231" s="378"/>
      <c r="N231" s="378"/>
      <c r="O231" s="378"/>
      <c r="P231" s="378"/>
      <c r="Q231" s="289"/>
      <c r="R231" s="412"/>
      <c r="S231" s="48"/>
      <c r="T231" s="28"/>
    </row>
    <row r="232" spans="1:20" ht="15.75" x14ac:dyDescent="0.25">
      <c r="A232" s="26"/>
      <c r="B232" s="42"/>
      <c r="C232" s="44"/>
      <c r="D232" s="44"/>
      <c r="E232" s="413" t="s">
        <v>626</v>
      </c>
      <c r="F232" s="414" t="s">
        <v>627</v>
      </c>
      <c r="G232" s="414" t="s">
        <v>628</v>
      </c>
      <c r="H232" s="415">
        <v>652</v>
      </c>
      <c r="I232" s="426"/>
      <c r="J232" s="427"/>
      <c r="K232" s="378"/>
      <c r="L232" s="378"/>
      <c r="M232" s="378"/>
      <c r="N232" s="378"/>
      <c r="O232" s="378"/>
      <c r="P232" s="378"/>
      <c r="Q232" s="289"/>
      <c r="R232" s="412"/>
      <c r="S232" s="48"/>
      <c r="T232" s="28"/>
    </row>
    <row r="233" spans="1:20" ht="15.75" x14ac:dyDescent="0.25">
      <c r="A233" s="26"/>
      <c r="B233" s="42"/>
      <c r="C233" s="44"/>
      <c r="D233" s="44"/>
      <c r="E233" s="416" t="s">
        <v>629</v>
      </c>
      <c r="F233" s="417" t="s">
        <v>630</v>
      </c>
      <c r="G233" s="417" t="s">
        <v>631</v>
      </c>
      <c r="H233" s="418">
        <v>654</v>
      </c>
      <c r="I233" s="426"/>
      <c r="J233" s="427"/>
      <c r="K233" s="378"/>
      <c r="L233" s="378"/>
      <c r="M233" s="378"/>
      <c r="N233" s="378"/>
      <c r="O233" s="378"/>
      <c r="P233" s="378"/>
      <c r="Q233" s="289"/>
      <c r="R233" s="412"/>
      <c r="S233" s="48"/>
      <c r="T233" s="28"/>
    </row>
    <row r="234" spans="1:20" ht="15.75" x14ac:dyDescent="0.25">
      <c r="A234" s="26"/>
      <c r="B234" s="42"/>
      <c r="C234" s="44"/>
      <c r="D234" s="44"/>
      <c r="E234" s="413" t="s">
        <v>632</v>
      </c>
      <c r="F234" s="414" t="s">
        <v>633</v>
      </c>
      <c r="G234" s="414" t="s">
        <v>634</v>
      </c>
      <c r="H234" s="415">
        <v>659</v>
      </c>
      <c r="I234" s="426"/>
      <c r="J234" s="427"/>
      <c r="K234" s="378"/>
      <c r="L234" s="378"/>
      <c r="M234" s="378"/>
      <c r="N234" s="378"/>
      <c r="O234" s="378"/>
      <c r="P234" s="378"/>
      <c r="Q234" s="289"/>
      <c r="R234" s="412"/>
      <c r="S234" s="48"/>
      <c r="T234" s="28"/>
    </row>
    <row r="235" spans="1:20" ht="15.75" x14ac:dyDescent="0.25">
      <c r="A235" s="26"/>
      <c r="B235" s="42"/>
      <c r="C235" s="44"/>
      <c r="D235" s="44"/>
      <c r="E235" s="416" t="s">
        <v>635</v>
      </c>
      <c r="F235" s="417" t="s">
        <v>636</v>
      </c>
      <c r="G235" s="417" t="s">
        <v>637</v>
      </c>
      <c r="H235" s="418">
        <v>662</v>
      </c>
      <c r="I235" s="426"/>
      <c r="J235" s="427"/>
      <c r="K235" s="378"/>
      <c r="L235" s="378"/>
      <c r="M235" s="378"/>
      <c r="N235" s="378"/>
      <c r="O235" s="378"/>
      <c r="P235" s="378"/>
      <c r="Q235" s="289"/>
      <c r="R235" s="412"/>
      <c r="S235" s="48"/>
      <c r="T235" s="28"/>
    </row>
    <row r="236" spans="1:20" ht="15.75" x14ac:dyDescent="0.25">
      <c r="A236" s="26"/>
      <c r="B236" s="42"/>
      <c r="C236" s="44"/>
      <c r="D236" s="44"/>
      <c r="E236" s="413" t="s">
        <v>638</v>
      </c>
      <c r="F236" s="414" t="s">
        <v>639</v>
      </c>
      <c r="G236" s="414" t="s">
        <v>640</v>
      </c>
      <c r="H236" s="415">
        <v>663</v>
      </c>
      <c r="I236" s="426"/>
      <c r="J236" s="427"/>
      <c r="K236" s="378"/>
      <c r="L236" s="378"/>
      <c r="M236" s="378"/>
      <c r="N236" s="378"/>
      <c r="O236" s="378"/>
      <c r="P236" s="378"/>
      <c r="Q236" s="289"/>
      <c r="R236" s="412"/>
      <c r="S236" s="48"/>
      <c r="T236" s="28"/>
    </row>
    <row r="237" spans="1:20" ht="15.75" x14ac:dyDescent="0.25">
      <c r="A237" s="26"/>
      <c r="B237" s="42"/>
      <c r="C237" s="44"/>
      <c r="D237" s="44"/>
      <c r="E237" s="416" t="s">
        <v>641</v>
      </c>
      <c r="F237" s="417" t="s">
        <v>642</v>
      </c>
      <c r="G237" s="417" t="s">
        <v>643</v>
      </c>
      <c r="H237" s="418">
        <v>666</v>
      </c>
      <c r="I237" s="426"/>
      <c r="J237" s="427"/>
      <c r="K237" s="378"/>
      <c r="L237" s="378"/>
      <c r="M237" s="378"/>
      <c r="N237" s="378"/>
      <c r="O237" s="378"/>
      <c r="P237" s="378"/>
      <c r="Q237" s="289"/>
      <c r="R237" s="412"/>
      <c r="S237" s="48"/>
      <c r="T237" s="28"/>
    </row>
    <row r="238" spans="1:20" ht="15.75" x14ac:dyDescent="0.25">
      <c r="A238" s="26"/>
      <c r="B238" s="42"/>
      <c r="C238" s="44"/>
      <c r="D238" s="44"/>
      <c r="E238" s="413" t="s">
        <v>644</v>
      </c>
      <c r="F238" s="414" t="s">
        <v>645</v>
      </c>
      <c r="G238" s="414" t="s">
        <v>646</v>
      </c>
      <c r="H238" s="415">
        <v>670</v>
      </c>
      <c r="I238" s="426"/>
      <c r="J238" s="427"/>
      <c r="K238" s="378"/>
      <c r="L238" s="378"/>
      <c r="M238" s="378"/>
      <c r="N238" s="378"/>
      <c r="O238" s="378"/>
      <c r="P238" s="378"/>
      <c r="Q238" s="289"/>
      <c r="R238" s="412"/>
      <c r="S238" s="48"/>
      <c r="T238" s="28"/>
    </row>
    <row r="239" spans="1:20" ht="15.75" x14ac:dyDescent="0.25">
      <c r="A239" s="26"/>
      <c r="B239" s="42"/>
      <c r="C239" s="44"/>
      <c r="D239" s="44"/>
      <c r="E239" s="416" t="s">
        <v>647</v>
      </c>
      <c r="F239" s="417" t="s">
        <v>648</v>
      </c>
      <c r="G239" s="417" t="s">
        <v>649</v>
      </c>
      <c r="H239" s="418">
        <v>882</v>
      </c>
      <c r="I239" s="426"/>
      <c r="J239" s="427"/>
      <c r="K239" s="378"/>
      <c r="L239" s="378"/>
      <c r="M239" s="378"/>
      <c r="N239" s="378"/>
      <c r="O239" s="378"/>
      <c r="P239" s="378"/>
      <c r="Q239" s="289"/>
      <c r="R239" s="412"/>
      <c r="S239" s="48"/>
      <c r="T239" s="28"/>
    </row>
    <row r="240" spans="1:20" ht="15.75" x14ac:dyDescent="0.25">
      <c r="A240" s="26"/>
      <c r="B240" s="42"/>
      <c r="C240" s="44"/>
      <c r="D240" s="44"/>
      <c r="E240" s="413" t="s">
        <v>650</v>
      </c>
      <c r="F240" s="414" t="s">
        <v>651</v>
      </c>
      <c r="G240" s="414" t="s">
        <v>652</v>
      </c>
      <c r="H240" s="415">
        <v>674</v>
      </c>
      <c r="I240" s="426"/>
      <c r="J240" s="427"/>
      <c r="K240" s="378"/>
      <c r="L240" s="378"/>
      <c r="M240" s="378"/>
      <c r="N240" s="378"/>
      <c r="O240" s="378"/>
      <c r="P240" s="378"/>
      <c r="Q240" s="289"/>
      <c r="R240" s="412"/>
      <c r="S240" s="48"/>
      <c r="T240" s="28"/>
    </row>
    <row r="241" spans="1:24" ht="15.75" x14ac:dyDescent="0.25">
      <c r="A241" s="26"/>
      <c r="B241" s="42"/>
      <c r="C241" s="44"/>
      <c r="D241" s="44"/>
      <c r="E241" s="416" t="s">
        <v>653</v>
      </c>
      <c r="F241" s="417" t="s">
        <v>654</v>
      </c>
      <c r="G241" s="417" t="s">
        <v>655</v>
      </c>
      <c r="H241" s="418">
        <v>678</v>
      </c>
      <c r="I241" s="426"/>
      <c r="J241" s="427"/>
      <c r="K241" s="378"/>
      <c r="L241" s="378"/>
      <c r="M241" s="378"/>
      <c r="N241" s="378"/>
      <c r="O241" s="378"/>
      <c r="P241" s="378"/>
      <c r="Q241" s="289"/>
      <c r="R241" s="412"/>
      <c r="S241" s="48"/>
      <c r="T241" s="28"/>
    </row>
    <row r="242" spans="1:24" ht="15.75" x14ac:dyDescent="0.25">
      <c r="A242" s="26"/>
      <c r="B242" s="42"/>
      <c r="C242" s="44"/>
      <c r="D242" s="44"/>
      <c r="E242" s="413" t="s">
        <v>656</v>
      </c>
      <c r="F242" s="414" t="s">
        <v>657</v>
      </c>
      <c r="G242" s="414" t="s">
        <v>658</v>
      </c>
      <c r="H242" s="415">
        <v>682</v>
      </c>
      <c r="I242" s="426"/>
      <c r="J242" s="427"/>
      <c r="K242" s="378"/>
      <c r="L242" s="378"/>
      <c r="M242" s="378"/>
      <c r="N242" s="378"/>
      <c r="O242" s="378"/>
      <c r="P242" s="378"/>
      <c r="Q242" s="289"/>
      <c r="R242" s="412"/>
      <c r="S242" s="48"/>
      <c r="T242" s="28"/>
    </row>
    <row r="243" spans="1:24" ht="15.75" x14ac:dyDescent="0.25">
      <c r="A243" s="26"/>
      <c r="B243" s="42"/>
      <c r="C243" s="44"/>
      <c r="D243" s="44"/>
      <c r="E243" s="416" t="s">
        <v>659</v>
      </c>
      <c r="F243" s="417" t="s">
        <v>660</v>
      </c>
      <c r="G243" s="417" t="s">
        <v>661</v>
      </c>
      <c r="H243" s="418">
        <v>686</v>
      </c>
      <c r="I243" s="426"/>
      <c r="J243" s="427"/>
      <c r="K243" s="378"/>
      <c r="L243" s="378"/>
      <c r="M243" s="378"/>
      <c r="N243" s="378"/>
      <c r="O243" s="378"/>
      <c r="P243" s="378"/>
      <c r="Q243" s="289"/>
      <c r="R243" s="412"/>
      <c r="S243" s="48"/>
      <c r="T243" s="28"/>
      <c r="V243" s="359" t="s">
        <v>973</v>
      </c>
      <c r="W243" s="359" t="s">
        <v>975</v>
      </c>
      <c r="X243" s="360" t="s">
        <v>974</v>
      </c>
    </row>
    <row r="244" spans="1:24" ht="15.75" x14ac:dyDescent="0.25">
      <c r="A244" s="26"/>
      <c r="B244" s="42"/>
      <c r="C244" s="44"/>
      <c r="D244" s="44"/>
      <c r="E244" s="413" t="s">
        <v>662</v>
      </c>
      <c r="F244" s="414" t="s">
        <v>663</v>
      </c>
      <c r="G244" s="414" t="s">
        <v>664</v>
      </c>
      <c r="H244" s="415">
        <v>688</v>
      </c>
      <c r="I244" s="426"/>
      <c r="J244" s="427"/>
      <c r="K244" s="378"/>
      <c r="L244" s="378"/>
      <c r="M244" s="378"/>
      <c r="N244" s="378"/>
      <c r="O244" s="378"/>
      <c r="P244" s="378"/>
      <c r="Q244" s="289"/>
      <c r="R244" s="412"/>
      <c r="S244" s="48"/>
      <c r="T244" s="28"/>
    </row>
    <row r="245" spans="1:24" ht="15.75" x14ac:dyDescent="0.25">
      <c r="A245" s="26"/>
      <c r="B245" s="42"/>
      <c r="C245" s="44"/>
      <c r="D245" s="44"/>
      <c r="E245" s="416" t="s">
        <v>665</v>
      </c>
      <c r="F245" s="417" t="s">
        <v>666</v>
      </c>
      <c r="G245" s="417" t="s">
        <v>667</v>
      </c>
      <c r="H245" s="418">
        <v>690</v>
      </c>
      <c r="I245" s="426"/>
      <c r="J245" s="427"/>
      <c r="K245" s="378"/>
      <c r="L245" s="378"/>
      <c r="M245" s="378"/>
      <c r="N245" s="378"/>
      <c r="O245" s="378"/>
      <c r="P245" s="378"/>
      <c r="Q245" s="289"/>
      <c r="R245" s="412"/>
      <c r="S245" s="48"/>
      <c r="T245" s="28"/>
    </row>
    <row r="246" spans="1:24" ht="15.75" x14ac:dyDescent="0.25">
      <c r="A246" s="26"/>
      <c r="B246" s="42"/>
      <c r="C246" s="44"/>
      <c r="D246" s="44"/>
      <c r="E246" s="413" t="s">
        <v>668</v>
      </c>
      <c r="F246" s="414" t="s">
        <v>669</v>
      </c>
      <c r="G246" s="414" t="s">
        <v>670</v>
      </c>
      <c r="H246" s="415">
        <v>694</v>
      </c>
      <c r="I246" s="426"/>
      <c r="J246" s="427"/>
      <c r="K246" s="378"/>
      <c r="L246" s="378"/>
      <c r="M246" s="378"/>
      <c r="N246" s="378"/>
      <c r="O246" s="378"/>
      <c r="P246" s="378"/>
      <c r="Q246" s="289"/>
      <c r="R246" s="412"/>
      <c r="S246" s="48"/>
      <c r="T246" s="28"/>
    </row>
    <row r="247" spans="1:24" ht="15.75" x14ac:dyDescent="0.25">
      <c r="A247" s="26"/>
      <c r="B247" s="42"/>
      <c r="C247" s="44"/>
      <c r="D247" s="44"/>
      <c r="E247" s="416" t="s">
        <v>671</v>
      </c>
      <c r="F247" s="417" t="s">
        <v>672</v>
      </c>
      <c r="G247" s="417" t="s">
        <v>673</v>
      </c>
      <c r="H247" s="418">
        <v>702</v>
      </c>
      <c r="I247" s="426"/>
      <c r="J247" s="427"/>
      <c r="K247" s="378"/>
      <c r="L247" s="378"/>
      <c r="M247" s="378"/>
      <c r="N247" s="378"/>
      <c r="O247" s="378"/>
      <c r="P247" s="378"/>
      <c r="Q247" s="289"/>
      <c r="R247" s="412"/>
      <c r="S247" s="48"/>
      <c r="T247" s="28"/>
    </row>
    <row r="248" spans="1:24" ht="15.75" x14ac:dyDescent="0.25">
      <c r="A248" s="26"/>
      <c r="B248" s="42"/>
      <c r="C248" s="44"/>
      <c r="D248" s="44"/>
      <c r="E248" s="413" t="s">
        <v>674</v>
      </c>
      <c r="F248" s="414" t="s">
        <v>675</v>
      </c>
      <c r="G248" s="414" t="s">
        <v>676</v>
      </c>
      <c r="H248" s="415">
        <v>534</v>
      </c>
      <c r="I248" s="426"/>
      <c r="J248" s="427"/>
      <c r="K248" s="378"/>
      <c r="L248" s="378"/>
      <c r="M248" s="378"/>
      <c r="N248" s="378"/>
      <c r="O248" s="378"/>
      <c r="P248" s="378"/>
      <c r="Q248" s="289"/>
      <c r="R248" s="412"/>
      <c r="S248" s="48"/>
      <c r="T248" s="28"/>
    </row>
    <row r="249" spans="1:24" ht="15.75" x14ac:dyDescent="0.25">
      <c r="A249" s="26"/>
      <c r="B249" s="42"/>
      <c r="C249" s="44"/>
      <c r="D249" s="44"/>
      <c r="E249" s="416" t="s">
        <v>677</v>
      </c>
      <c r="F249" s="417" t="s">
        <v>678</v>
      </c>
      <c r="G249" s="417" t="s">
        <v>679</v>
      </c>
      <c r="H249" s="418">
        <v>703</v>
      </c>
      <c r="I249" s="426"/>
      <c r="J249" s="427"/>
      <c r="K249" s="378"/>
      <c r="L249" s="378"/>
      <c r="M249" s="378"/>
      <c r="N249" s="378"/>
      <c r="O249" s="378"/>
      <c r="P249" s="378"/>
      <c r="Q249" s="289"/>
      <c r="R249" s="412"/>
      <c r="S249" s="48"/>
      <c r="T249" s="28"/>
    </row>
    <row r="250" spans="1:24" ht="15.75" x14ac:dyDescent="0.25">
      <c r="A250" s="26"/>
      <c r="B250" s="42"/>
      <c r="C250" s="44"/>
      <c r="D250" s="44"/>
      <c r="E250" s="413" t="s">
        <v>680</v>
      </c>
      <c r="F250" s="414" t="s">
        <v>681</v>
      </c>
      <c r="G250" s="414" t="s">
        <v>682</v>
      </c>
      <c r="H250" s="415">
        <v>705</v>
      </c>
      <c r="I250" s="426"/>
      <c r="J250" s="427"/>
      <c r="K250" s="378"/>
      <c r="L250" s="378"/>
      <c r="M250" s="378"/>
      <c r="N250" s="378"/>
      <c r="O250" s="378"/>
      <c r="P250" s="378"/>
      <c r="Q250" s="289"/>
      <c r="R250" s="412"/>
      <c r="S250" s="48"/>
      <c r="T250" s="28"/>
    </row>
    <row r="251" spans="1:24" ht="15.75" x14ac:dyDescent="0.25">
      <c r="A251" s="26"/>
      <c r="B251" s="42"/>
      <c r="C251" s="44"/>
      <c r="D251" s="44"/>
      <c r="E251" s="416" t="s">
        <v>683</v>
      </c>
      <c r="F251" s="417" t="s">
        <v>684</v>
      </c>
      <c r="G251" s="417" t="s">
        <v>685</v>
      </c>
      <c r="H251" s="418">
        <v>90</v>
      </c>
      <c r="I251" s="426"/>
      <c r="J251" s="427"/>
      <c r="K251" s="378"/>
      <c r="L251" s="378"/>
      <c r="M251" s="378"/>
      <c r="N251" s="378"/>
      <c r="O251" s="378"/>
      <c r="P251" s="378"/>
      <c r="Q251" s="289"/>
      <c r="R251" s="412"/>
      <c r="S251" s="48"/>
      <c r="T251" s="28"/>
    </row>
    <row r="252" spans="1:24" ht="15.75" x14ac:dyDescent="0.25">
      <c r="A252" s="26"/>
      <c r="B252" s="42"/>
      <c r="C252" s="44"/>
      <c r="D252" s="44"/>
      <c r="E252" s="413" t="s">
        <v>686</v>
      </c>
      <c r="F252" s="414" t="s">
        <v>687</v>
      </c>
      <c r="G252" s="414" t="s">
        <v>688</v>
      </c>
      <c r="H252" s="415">
        <v>706</v>
      </c>
      <c r="I252" s="426"/>
      <c r="J252" s="427"/>
      <c r="K252" s="378"/>
      <c r="L252" s="378"/>
      <c r="M252" s="378"/>
      <c r="N252" s="378"/>
      <c r="O252" s="378"/>
      <c r="P252" s="378"/>
      <c r="Q252" s="289"/>
      <c r="R252" s="412"/>
      <c r="S252" s="48"/>
      <c r="T252" s="28"/>
    </row>
    <row r="253" spans="1:24" ht="15.75" x14ac:dyDescent="0.25">
      <c r="A253" s="26"/>
      <c r="B253" s="42"/>
      <c r="C253" s="44"/>
      <c r="D253" s="44"/>
      <c r="E253" s="416" t="s">
        <v>689</v>
      </c>
      <c r="F253" s="417" t="s">
        <v>690</v>
      </c>
      <c r="G253" s="417" t="s">
        <v>691</v>
      </c>
      <c r="H253" s="418">
        <v>710</v>
      </c>
      <c r="I253" s="426"/>
      <c r="J253" s="427"/>
      <c r="K253" s="378"/>
      <c r="L253" s="378"/>
      <c r="M253" s="378"/>
      <c r="N253" s="378"/>
      <c r="O253" s="378"/>
      <c r="P253" s="378"/>
      <c r="Q253" s="289"/>
      <c r="R253" s="412"/>
      <c r="S253" s="48"/>
      <c r="T253" s="28"/>
    </row>
    <row r="254" spans="1:24" ht="15.75" x14ac:dyDescent="0.25">
      <c r="A254" s="26"/>
      <c r="B254" s="42"/>
      <c r="C254" s="44"/>
      <c r="D254" s="44"/>
      <c r="E254" s="413" t="s">
        <v>692</v>
      </c>
      <c r="F254" s="414" t="s">
        <v>693</v>
      </c>
      <c r="G254" s="414" t="s">
        <v>694</v>
      </c>
      <c r="H254" s="415">
        <v>239</v>
      </c>
      <c r="I254" s="426"/>
      <c r="J254" s="427"/>
      <c r="K254" s="378"/>
      <c r="L254" s="378"/>
      <c r="M254" s="378"/>
      <c r="N254" s="378"/>
      <c r="O254" s="378"/>
      <c r="P254" s="378"/>
      <c r="Q254" s="289"/>
      <c r="R254" s="412"/>
      <c r="S254" s="48"/>
      <c r="T254" s="28"/>
    </row>
    <row r="255" spans="1:24" ht="15.75" x14ac:dyDescent="0.25">
      <c r="A255" s="26"/>
      <c r="B255" s="42"/>
      <c r="C255" s="44"/>
      <c r="D255" s="44"/>
      <c r="E255" s="416" t="s">
        <v>695</v>
      </c>
      <c r="F255" s="417" t="s">
        <v>696</v>
      </c>
      <c r="G255" s="417" t="s">
        <v>697</v>
      </c>
      <c r="H255" s="418">
        <v>728</v>
      </c>
      <c r="I255" s="426"/>
      <c r="J255" s="427"/>
      <c r="K255" s="378"/>
      <c r="L255" s="378"/>
      <c r="M255" s="378"/>
      <c r="N255" s="378"/>
      <c r="O255" s="378"/>
      <c r="P255" s="378"/>
      <c r="Q255" s="289"/>
      <c r="R255" s="412"/>
      <c r="S255" s="48"/>
      <c r="T255" s="28"/>
    </row>
    <row r="256" spans="1:24" ht="15.75" x14ac:dyDescent="0.25">
      <c r="A256" s="26"/>
      <c r="B256" s="42"/>
      <c r="C256" s="44"/>
      <c r="D256" s="44"/>
      <c r="E256" s="413" t="s">
        <v>698</v>
      </c>
      <c r="F256" s="414" t="s">
        <v>699</v>
      </c>
      <c r="G256" s="414" t="s">
        <v>700</v>
      </c>
      <c r="H256" s="415">
        <v>724</v>
      </c>
      <c r="I256" s="426"/>
      <c r="J256" s="427"/>
      <c r="K256" s="378"/>
      <c r="L256" s="378"/>
      <c r="M256" s="378"/>
      <c r="N256" s="378"/>
      <c r="O256" s="378"/>
      <c r="P256" s="378"/>
      <c r="Q256" s="289"/>
      <c r="R256" s="412"/>
      <c r="S256" s="48"/>
      <c r="T256" s="28"/>
    </row>
    <row r="257" spans="1:20" ht="15.75" x14ac:dyDescent="0.25">
      <c r="A257" s="26"/>
      <c r="B257" s="42"/>
      <c r="C257" s="44"/>
      <c r="D257" s="44"/>
      <c r="E257" s="416" t="s">
        <v>701</v>
      </c>
      <c r="F257" s="417" t="s">
        <v>702</v>
      </c>
      <c r="G257" s="417" t="s">
        <v>703</v>
      </c>
      <c r="H257" s="418">
        <v>144</v>
      </c>
      <c r="I257" s="426"/>
      <c r="J257" s="427"/>
      <c r="K257" s="378"/>
      <c r="L257" s="378"/>
      <c r="M257" s="378"/>
      <c r="N257" s="378"/>
      <c r="O257" s="378"/>
      <c r="P257" s="378"/>
      <c r="Q257" s="289"/>
      <c r="R257" s="412"/>
      <c r="S257" s="48"/>
      <c r="T257" s="28"/>
    </row>
    <row r="258" spans="1:20" ht="15.75" x14ac:dyDescent="0.25">
      <c r="A258" s="26"/>
      <c r="B258" s="42"/>
      <c r="C258" s="44"/>
      <c r="D258" s="44"/>
      <c r="E258" s="413" t="s">
        <v>704</v>
      </c>
      <c r="F258" s="414" t="s">
        <v>705</v>
      </c>
      <c r="G258" s="414" t="s">
        <v>706</v>
      </c>
      <c r="H258" s="415">
        <v>729</v>
      </c>
      <c r="I258" s="426"/>
      <c r="J258" s="427"/>
      <c r="K258" s="378"/>
      <c r="L258" s="378"/>
      <c r="M258" s="378"/>
      <c r="N258" s="378"/>
      <c r="O258" s="378"/>
      <c r="P258" s="378"/>
      <c r="Q258" s="289"/>
      <c r="R258" s="412"/>
      <c r="S258" s="48"/>
      <c r="T258" s="28"/>
    </row>
    <row r="259" spans="1:20" ht="15.75" x14ac:dyDescent="0.25">
      <c r="A259" s="26"/>
      <c r="B259" s="42"/>
      <c r="C259" s="44"/>
      <c r="D259" s="44"/>
      <c r="E259" s="416" t="s">
        <v>707</v>
      </c>
      <c r="F259" s="417" t="s">
        <v>708</v>
      </c>
      <c r="G259" s="417" t="s">
        <v>709</v>
      </c>
      <c r="H259" s="418">
        <v>740</v>
      </c>
      <c r="I259" s="426"/>
      <c r="J259" s="427"/>
      <c r="K259" s="378"/>
      <c r="L259" s="378"/>
      <c r="M259" s="378"/>
      <c r="N259" s="378"/>
      <c r="O259" s="378"/>
      <c r="P259" s="378"/>
      <c r="Q259" s="289"/>
      <c r="R259" s="412"/>
      <c r="S259" s="48"/>
      <c r="T259" s="28"/>
    </row>
    <row r="260" spans="1:20" ht="15.75" x14ac:dyDescent="0.25">
      <c r="A260" s="26"/>
      <c r="B260" s="42"/>
      <c r="C260" s="44"/>
      <c r="D260" s="44"/>
      <c r="E260" s="413" t="s">
        <v>710</v>
      </c>
      <c r="F260" s="414" t="s">
        <v>711</v>
      </c>
      <c r="G260" s="414" t="s">
        <v>712</v>
      </c>
      <c r="H260" s="415">
        <v>744</v>
      </c>
      <c r="I260" s="426"/>
      <c r="J260" s="427"/>
      <c r="K260" s="378"/>
      <c r="L260" s="378"/>
      <c r="M260" s="378"/>
      <c r="N260" s="378"/>
      <c r="O260" s="378"/>
      <c r="P260" s="378"/>
      <c r="Q260" s="289"/>
      <c r="R260" s="412"/>
      <c r="S260" s="48"/>
      <c r="T260" s="28"/>
    </row>
    <row r="261" spans="1:20" ht="15.75" x14ac:dyDescent="0.25">
      <c r="A261" s="26"/>
      <c r="B261" s="42"/>
      <c r="C261" s="44"/>
      <c r="D261" s="44"/>
      <c r="E261" s="416" t="s">
        <v>713</v>
      </c>
      <c r="F261" s="417" t="s">
        <v>714</v>
      </c>
      <c r="G261" s="417" t="s">
        <v>715</v>
      </c>
      <c r="H261" s="418">
        <v>748</v>
      </c>
      <c r="I261" s="426"/>
      <c r="J261" s="427"/>
      <c r="K261" s="378"/>
      <c r="L261" s="378"/>
      <c r="M261" s="378"/>
      <c r="N261" s="378"/>
      <c r="O261" s="378"/>
      <c r="P261" s="378"/>
      <c r="Q261" s="289"/>
      <c r="R261" s="412"/>
      <c r="S261" s="48"/>
      <c r="T261" s="28"/>
    </row>
    <row r="262" spans="1:20" ht="15.75" x14ac:dyDescent="0.25">
      <c r="A262" s="26"/>
      <c r="B262" s="42"/>
      <c r="C262" s="44"/>
      <c r="D262" s="44"/>
      <c r="E262" s="413" t="s">
        <v>716</v>
      </c>
      <c r="F262" s="414" t="s">
        <v>717</v>
      </c>
      <c r="G262" s="414" t="s">
        <v>718</v>
      </c>
      <c r="H262" s="415">
        <v>752</v>
      </c>
      <c r="I262" s="426"/>
      <c r="J262" s="427"/>
      <c r="K262" s="378"/>
      <c r="L262" s="378"/>
      <c r="M262" s="378"/>
      <c r="N262" s="378"/>
      <c r="O262" s="378"/>
      <c r="P262" s="378"/>
      <c r="Q262" s="289"/>
      <c r="R262" s="412"/>
      <c r="S262" s="48"/>
      <c r="T262" s="28"/>
    </row>
    <row r="263" spans="1:20" ht="15.75" x14ac:dyDescent="0.25">
      <c r="A263" s="26"/>
      <c r="B263" s="42"/>
      <c r="C263" s="44"/>
      <c r="D263" s="44"/>
      <c r="E263" s="416" t="s">
        <v>719</v>
      </c>
      <c r="F263" s="417" t="s">
        <v>720</v>
      </c>
      <c r="G263" s="417" t="s">
        <v>721</v>
      </c>
      <c r="H263" s="418">
        <v>756</v>
      </c>
      <c r="I263" s="426"/>
      <c r="J263" s="427"/>
      <c r="K263" s="378"/>
      <c r="L263" s="378"/>
      <c r="M263" s="378"/>
      <c r="N263" s="378"/>
      <c r="O263" s="378"/>
      <c r="P263" s="378"/>
      <c r="Q263" s="289"/>
      <c r="R263" s="412"/>
      <c r="S263" s="48"/>
      <c r="T263" s="28"/>
    </row>
    <row r="264" spans="1:20" ht="15.75" x14ac:dyDescent="0.25">
      <c r="A264" s="26"/>
      <c r="B264" s="42"/>
      <c r="C264" s="44"/>
      <c r="D264" s="44"/>
      <c r="E264" s="413" t="s">
        <v>722</v>
      </c>
      <c r="F264" s="414" t="s">
        <v>723</v>
      </c>
      <c r="G264" s="414" t="s">
        <v>724</v>
      </c>
      <c r="H264" s="415">
        <v>760</v>
      </c>
      <c r="I264" s="426"/>
      <c r="J264" s="427"/>
      <c r="K264" s="378"/>
      <c r="L264" s="378"/>
      <c r="M264" s="378"/>
      <c r="N264" s="378"/>
      <c r="O264" s="378"/>
      <c r="P264" s="378"/>
      <c r="Q264" s="289"/>
      <c r="R264" s="412"/>
      <c r="S264" s="48"/>
      <c r="T264" s="28"/>
    </row>
    <row r="265" spans="1:20" ht="15.75" x14ac:dyDescent="0.25">
      <c r="A265" s="26"/>
      <c r="B265" s="42"/>
      <c r="C265" s="44"/>
      <c r="D265" s="44"/>
      <c r="E265" s="416" t="s">
        <v>725</v>
      </c>
      <c r="F265" s="417" t="s">
        <v>726</v>
      </c>
      <c r="G265" s="417" t="s">
        <v>727</v>
      </c>
      <c r="H265" s="418">
        <v>158</v>
      </c>
      <c r="I265" s="426"/>
      <c r="J265" s="427"/>
      <c r="K265" s="378"/>
      <c r="L265" s="378"/>
      <c r="M265" s="378"/>
      <c r="N265" s="378"/>
      <c r="O265" s="378"/>
      <c r="P265" s="378"/>
      <c r="Q265" s="289"/>
      <c r="R265" s="412"/>
      <c r="S265" s="48"/>
      <c r="T265" s="28"/>
    </row>
    <row r="266" spans="1:20" ht="15.75" x14ac:dyDescent="0.25">
      <c r="A266" s="26"/>
      <c r="B266" s="42"/>
      <c r="C266" s="44"/>
      <c r="D266" s="44"/>
      <c r="E266" s="413" t="s">
        <v>728</v>
      </c>
      <c r="F266" s="414" t="s">
        <v>729</v>
      </c>
      <c r="G266" s="414" t="s">
        <v>730</v>
      </c>
      <c r="H266" s="415">
        <v>762</v>
      </c>
      <c r="I266" s="426"/>
      <c r="J266" s="427"/>
      <c r="K266" s="378"/>
      <c r="L266" s="378"/>
      <c r="M266" s="378"/>
      <c r="N266" s="378"/>
      <c r="O266" s="378"/>
      <c r="P266" s="378"/>
      <c r="Q266" s="289"/>
      <c r="R266" s="412"/>
      <c r="S266" s="48"/>
      <c r="T266" s="28"/>
    </row>
    <row r="267" spans="1:20" ht="15.75" x14ac:dyDescent="0.25">
      <c r="A267" s="26"/>
      <c r="B267" s="42"/>
      <c r="C267" s="44"/>
      <c r="D267" s="44"/>
      <c r="E267" s="416" t="s">
        <v>731</v>
      </c>
      <c r="F267" s="417" t="s">
        <v>732</v>
      </c>
      <c r="G267" s="417" t="s">
        <v>733</v>
      </c>
      <c r="H267" s="418">
        <v>834</v>
      </c>
      <c r="I267" s="426"/>
      <c r="J267" s="427"/>
      <c r="K267" s="378"/>
      <c r="L267" s="378"/>
      <c r="M267" s="378"/>
      <c r="N267" s="378"/>
      <c r="O267" s="378"/>
      <c r="P267" s="378"/>
      <c r="Q267" s="289"/>
      <c r="R267" s="412"/>
      <c r="S267" s="48"/>
      <c r="T267" s="28"/>
    </row>
    <row r="268" spans="1:20" ht="15.75" x14ac:dyDescent="0.25">
      <c r="A268" s="26"/>
      <c r="B268" s="42"/>
      <c r="C268" s="44"/>
      <c r="D268" s="44"/>
      <c r="E268" s="413" t="s">
        <v>734</v>
      </c>
      <c r="F268" s="414" t="s">
        <v>735</v>
      </c>
      <c r="G268" s="414" t="s">
        <v>736</v>
      </c>
      <c r="H268" s="415">
        <v>764</v>
      </c>
      <c r="I268" s="426"/>
      <c r="J268" s="427"/>
      <c r="K268" s="378"/>
      <c r="L268" s="378"/>
      <c r="M268" s="378"/>
      <c r="N268" s="378"/>
      <c r="O268" s="378"/>
      <c r="P268" s="378"/>
      <c r="Q268" s="289"/>
      <c r="R268" s="412"/>
      <c r="S268" s="48"/>
      <c r="T268" s="28"/>
    </row>
    <row r="269" spans="1:20" ht="15.75" x14ac:dyDescent="0.25">
      <c r="A269" s="26"/>
      <c r="B269" s="42"/>
      <c r="C269" s="44"/>
      <c r="D269" s="44"/>
      <c r="E269" s="416" t="s">
        <v>737</v>
      </c>
      <c r="F269" s="417" t="s">
        <v>738</v>
      </c>
      <c r="G269" s="417" t="s">
        <v>739</v>
      </c>
      <c r="H269" s="418">
        <v>626</v>
      </c>
      <c r="I269" s="426"/>
      <c r="J269" s="427"/>
      <c r="K269" s="378"/>
      <c r="L269" s="378"/>
      <c r="M269" s="378"/>
      <c r="N269" s="378"/>
      <c r="O269" s="378"/>
      <c r="P269" s="378"/>
      <c r="Q269" s="289"/>
      <c r="R269" s="412"/>
      <c r="S269" s="48"/>
      <c r="T269" s="28"/>
    </row>
    <row r="270" spans="1:20" ht="15.75" x14ac:dyDescent="0.25">
      <c r="A270" s="26"/>
      <c r="B270" s="42"/>
      <c r="C270" s="44"/>
      <c r="D270" s="44"/>
      <c r="E270" s="413" t="s">
        <v>740</v>
      </c>
      <c r="F270" s="414" t="s">
        <v>741</v>
      </c>
      <c r="G270" s="414" t="s">
        <v>742</v>
      </c>
      <c r="H270" s="415">
        <v>768</v>
      </c>
      <c r="I270" s="426"/>
      <c r="J270" s="427"/>
      <c r="K270" s="378"/>
      <c r="L270" s="378"/>
      <c r="M270" s="378"/>
      <c r="N270" s="378"/>
      <c r="O270" s="378"/>
      <c r="P270" s="378"/>
      <c r="Q270" s="289"/>
      <c r="R270" s="412"/>
      <c r="S270" s="48"/>
      <c r="T270" s="28"/>
    </row>
    <row r="271" spans="1:20" ht="15.75" x14ac:dyDescent="0.25">
      <c r="A271" s="26"/>
      <c r="B271" s="42"/>
      <c r="C271" s="44"/>
      <c r="D271" s="44"/>
      <c r="E271" s="416" t="s">
        <v>743</v>
      </c>
      <c r="F271" s="417" t="s">
        <v>744</v>
      </c>
      <c r="G271" s="417" t="s">
        <v>745</v>
      </c>
      <c r="H271" s="418">
        <v>772</v>
      </c>
      <c r="I271" s="426"/>
      <c r="J271" s="427"/>
      <c r="K271" s="378"/>
      <c r="L271" s="378"/>
      <c r="M271" s="378"/>
      <c r="N271" s="378"/>
      <c r="O271" s="378"/>
      <c r="P271" s="378"/>
      <c r="Q271" s="289"/>
      <c r="R271" s="412"/>
      <c r="S271" s="48"/>
      <c r="T271" s="28"/>
    </row>
    <row r="272" spans="1:20" ht="15.75" x14ac:dyDescent="0.25">
      <c r="A272" s="26"/>
      <c r="B272" s="42"/>
      <c r="C272" s="44"/>
      <c r="D272" s="44"/>
      <c r="E272" s="413" t="s">
        <v>746</v>
      </c>
      <c r="F272" s="414" t="s">
        <v>747</v>
      </c>
      <c r="G272" s="414" t="s">
        <v>748</v>
      </c>
      <c r="H272" s="415">
        <v>776</v>
      </c>
      <c r="I272" s="426"/>
      <c r="J272" s="427"/>
      <c r="K272" s="378"/>
      <c r="L272" s="378"/>
      <c r="M272" s="378"/>
      <c r="N272" s="378"/>
      <c r="O272" s="378"/>
      <c r="P272" s="378"/>
      <c r="Q272" s="289"/>
      <c r="R272" s="412"/>
      <c r="S272" s="48"/>
      <c r="T272" s="28"/>
    </row>
    <row r="273" spans="1:24" ht="15.75" x14ac:dyDescent="0.25">
      <c r="A273" s="26"/>
      <c r="B273" s="42"/>
      <c r="C273" s="44"/>
      <c r="D273" s="44"/>
      <c r="E273" s="416" t="s">
        <v>749</v>
      </c>
      <c r="F273" s="417" t="s">
        <v>750</v>
      </c>
      <c r="G273" s="417" t="s">
        <v>751</v>
      </c>
      <c r="H273" s="418">
        <v>780</v>
      </c>
      <c r="I273" s="426"/>
      <c r="J273" s="427"/>
      <c r="K273" s="378"/>
      <c r="L273" s="378"/>
      <c r="M273" s="378"/>
      <c r="N273" s="378"/>
      <c r="O273" s="378"/>
      <c r="P273" s="378"/>
      <c r="Q273" s="289"/>
      <c r="R273" s="412"/>
      <c r="S273" s="48"/>
      <c r="T273" s="28"/>
    </row>
    <row r="274" spans="1:24" ht="15.75" x14ac:dyDescent="0.25">
      <c r="A274" s="26"/>
      <c r="B274" s="42"/>
      <c r="C274" s="44"/>
      <c r="D274" s="44"/>
      <c r="E274" s="413" t="s">
        <v>752</v>
      </c>
      <c r="F274" s="414" t="s">
        <v>753</v>
      </c>
      <c r="G274" s="414" t="s">
        <v>754</v>
      </c>
      <c r="H274" s="415">
        <v>788</v>
      </c>
      <c r="I274" s="426"/>
      <c r="J274" s="427"/>
      <c r="K274" s="378"/>
      <c r="L274" s="378"/>
      <c r="M274" s="378"/>
      <c r="N274" s="378"/>
      <c r="O274" s="378"/>
      <c r="P274" s="378"/>
      <c r="Q274" s="289"/>
      <c r="R274" s="412"/>
      <c r="S274" s="48"/>
      <c r="T274" s="28"/>
    </row>
    <row r="275" spans="1:24" ht="15.75" x14ac:dyDescent="0.25">
      <c r="A275" s="26"/>
      <c r="B275" s="42"/>
      <c r="C275" s="44"/>
      <c r="D275" s="44"/>
      <c r="E275" s="416" t="s">
        <v>755</v>
      </c>
      <c r="F275" s="417" t="s">
        <v>756</v>
      </c>
      <c r="G275" s="417" t="s">
        <v>757</v>
      </c>
      <c r="H275" s="418">
        <v>792</v>
      </c>
      <c r="I275" s="426"/>
      <c r="J275" s="427"/>
      <c r="K275" s="378"/>
      <c r="L275" s="378"/>
      <c r="M275" s="378"/>
      <c r="N275" s="378"/>
      <c r="O275" s="378"/>
      <c r="P275" s="378"/>
      <c r="Q275" s="289"/>
      <c r="R275" s="412"/>
      <c r="S275" s="48"/>
      <c r="T275" s="28"/>
    </row>
    <row r="276" spans="1:24" ht="15.75" x14ac:dyDescent="0.25">
      <c r="A276" s="26"/>
      <c r="B276" s="42"/>
      <c r="C276" s="44"/>
      <c r="D276" s="44"/>
      <c r="E276" s="413" t="s">
        <v>758</v>
      </c>
      <c r="F276" s="414" t="s">
        <v>759</v>
      </c>
      <c r="G276" s="414" t="s">
        <v>760</v>
      </c>
      <c r="H276" s="415">
        <v>795</v>
      </c>
      <c r="I276" s="426"/>
      <c r="J276" s="427"/>
      <c r="K276" s="378"/>
      <c r="L276" s="378"/>
      <c r="M276" s="378"/>
      <c r="N276" s="378"/>
      <c r="O276" s="378"/>
      <c r="P276" s="378"/>
      <c r="Q276" s="289"/>
      <c r="R276" s="412"/>
      <c r="S276" s="48"/>
      <c r="T276" s="28"/>
    </row>
    <row r="277" spans="1:24" ht="15.75" x14ac:dyDescent="0.25">
      <c r="A277" s="26"/>
      <c r="B277" s="42"/>
      <c r="C277" s="44"/>
      <c r="D277" s="44"/>
      <c r="E277" s="416" t="s">
        <v>761</v>
      </c>
      <c r="F277" s="417" t="s">
        <v>762</v>
      </c>
      <c r="G277" s="417" t="s">
        <v>763</v>
      </c>
      <c r="H277" s="418">
        <v>796</v>
      </c>
      <c r="I277" s="426"/>
      <c r="J277" s="427"/>
      <c r="K277" s="378"/>
      <c r="L277" s="378"/>
      <c r="M277" s="378"/>
      <c r="N277" s="378"/>
      <c r="O277" s="378"/>
      <c r="P277" s="378"/>
      <c r="Q277" s="289"/>
      <c r="R277" s="412"/>
      <c r="S277" s="48"/>
      <c r="T277" s="28"/>
    </row>
    <row r="278" spans="1:24" ht="15.75" x14ac:dyDescent="0.25">
      <c r="A278" s="26"/>
      <c r="B278" s="42"/>
      <c r="C278" s="44"/>
      <c r="D278" s="44"/>
      <c r="E278" s="413" t="s">
        <v>764</v>
      </c>
      <c r="F278" s="414" t="s">
        <v>765</v>
      </c>
      <c r="G278" s="414" t="s">
        <v>766</v>
      </c>
      <c r="H278" s="415">
        <v>798</v>
      </c>
      <c r="I278" s="426"/>
      <c r="J278" s="427"/>
      <c r="K278" s="378"/>
      <c r="L278" s="378"/>
      <c r="M278" s="378"/>
      <c r="N278" s="378"/>
      <c r="O278" s="378"/>
      <c r="P278" s="378"/>
      <c r="Q278" s="289"/>
      <c r="R278" s="412"/>
      <c r="S278" s="48"/>
      <c r="T278" s="28"/>
    </row>
    <row r="279" spans="1:24" ht="15.75" x14ac:dyDescent="0.25">
      <c r="A279" s="26"/>
      <c r="B279" s="42"/>
      <c r="C279" s="44"/>
      <c r="D279" s="44"/>
      <c r="E279" s="416" t="s">
        <v>767</v>
      </c>
      <c r="F279" s="417" t="s">
        <v>768</v>
      </c>
      <c r="G279" s="417" t="s">
        <v>769</v>
      </c>
      <c r="H279" s="418">
        <v>800</v>
      </c>
      <c r="I279" s="426"/>
      <c r="J279" s="427"/>
      <c r="K279" s="378"/>
      <c r="L279" s="378"/>
      <c r="M279" s="378"/>
      <c r="N279" s="378"/>
      <c r="O279" s="378"/>
      <c r="P279" s="378"/>
      <c r="Q279" s="289"/>
      <c r="R279" s="412"/>
      <c r="S279" s="48"/>
      <c r="T279" s="28"/>
    </row>
    <row r="280" spans="1:24" ht="15.75" x14ac:dyDescent="0.25">
      <c r="A280" s="26"/>
      <c r="B280" s="42"/>
      <c r="C280" s="44"/>
      <c r="D280" s="44"/>
      <c r="E280" s="413" t="s">
        <v>770</v>
      </c>
      <c r="F280" s="414" t="s">
        <v>771</v>
      </c>
      <c r="G280" s="414" t="s">
        <v>772</v>
      </c>
      <c r="H280" s="415">
        <v>804</v>
      </c>
      <c r="I280" s="426"/>
      <c r="J280" s="427"/>
      <c r="K280" s="378"/>
      <c r="L280" s="378"/>
      <c r="M280" s="378"/>
      <c r="N280" s="378"/>
      <c r="O280" s="378"/>
      <c r="P280" s="378"/>
      <c r="Q280" s="289"/>
      <c r="R280" s="412"/>
      <c r="S280" s="48"/>
      <c r="T280" s="28"/>
    </row>
    <row r="281" spans="1:24" ht="15.75" x14ac:dyDescent="0.25">
      <c r="A281" s="26"/>
      <c r="B281" s="42"/>
      <c r="C281" s="44"/>
      <c r="D281" s="44"/>
      <c r="E281" s="416" t="s">
        <v>773</v>
      </c>
      <c r="F281" s="417" t="s">
        <v>774</v>
      </c>
      <c r="G281" s="417" t="s">
        <v>775</v>
      </c>
      <c r="H281" s="418">
        <v>784</v>
      </c>
      <c r="I281" s="426"/>
      <c r="J281" s="427"/>
      <c r="K281" s="378"/>
      <c r="L281" s="378"/>
      <c r="M281" s="378"/>
      <c r="N281" s="378"/>
      <c r="O281" s="378"/>
      <c r="P281" s="378"/>
      <c r="Q281" s="289"/>
      <c r="R281" s="412"/>
      <c r="S281" s="48"/>
      <c r="T281" s="28"/>
    </row>
    <row r="282" spans="1:24" ht="26.25" x14ac:dyDescent="0.25">
      <c r="A282" s="26"/>
      <c r="B282" s="42"/>
      <c r="C282" s="44"/>
      <c r="D282" s="44"/>
      <c r="E282" s="413" t="s">
        <v>776</v>
      </c>
      <c r="F282" s="414" t="s">
        <v>777</v>
      </c>
      <c r="G282" s="414" t="s">
        <v>778</v>
      </c>
      <c r="H282" s="415">
        <v>826</v>
      </c>
      <c r="I282" s="426"/>
      <c r="J282" s="427"/>
      <c r="K282" s="378"/>
      <c r="L282" s="378"/>
      <c r="M282" s="378"/>
      <c r="N282" s="378"/>
      <c r="O282" s="378"/>
      <c r="P282" s="378"/>
      <c r="Q282" s="289"/>
      <c r="R282" s="412"/>
      <c r="S282" s="48"/>
      <c r="T282" s="28"/>
    </row>
    <row r="283" spans="1:24" ht="15.75" x14ac:dyDescent="0.25">
      <c r="A283" s="26"/>
      <c r="B283" s="42"/>
      <c r="C283" s="44"/>
      <c r="D283" s="44"/>
      <c r="E283" s="416" t="s">
        <v>779</v>
      </c>
      <c r="F283" s="417" t="s">
        <v>780</v>
      </c>
      <c r="G283" s="417" t="s">
        <v>781</v>
      </c>
      <c r="H283" s="418">
        <v>581</v>
      </c>
      <c r="I283" s="426"/>
      <c r="J283" s="427"/>
      <c r="K283" s="378"/>
      <c r="L283" s="378"/>
      <c r="M283" s="378"/>
      <c r="N283" s="378"/>
      <c r="O283" s="378"/>
      <c r="P283" s="378"/>
      <c r="Q283" s="289"/>
      <c r="R283" s="412"/>
      <c r="S283" s="48"/>
      <c r="T283" s="28"/>
    </row>
    <row r="284" spans="1:24" ht="15.75" x14ac:dyDescent="0.25">
      <c r="A284" s="26"/>
      <c r="B284" s="42"/>
      <c r="C284" s="44"/>
      <c r="D284" s="44"/>
      <c r="E284" s="413" t="s">
        <v>782</v>
      </c>
      <c r="F284" s="414" t="s">
        <v>783</v>
      </c>
      <c r="G284" s="414" t="s">
        <v>784</v>
      </c>
      <c r="H284" s="415">
        <v>840</v>
      </c>
      <c r="I284" s="426"/>
      <c r="J284" s="427"/>
      <c r="K284" s="378"/>
      <c r="L284" s="378"/>
      <c r="M284" s="378"/>
      <c r="N284" s="378"/>
      <c r="O284" s="378"/>
      <c r="P284" s="378"/>
      <c r="Q284" s="289"/>
      <c r="R284" s="412"/>
      <c r="S284" s="48"/>
      <c r="T284" s="28"/>
    </row>
    <row r="285" spans="1:24" ht="15.75" x14ac:dyDescent="0.25">
      <c r="A285" s="26"/>
      <c r="B285" s="42"/>
      <c r="C285" s="44"/>
      <c r="D285" s="44"/>
      <c r="E285" s="416" t="s">
        <v>785</v>
      </c>
      <c r="F285" s="417" t="s">
        <v>786</v>
      </c>
      <c r="G285" s="417" t="s">
        <v>787</v>
      </c>
      <c r="H285" s="418">
        <v>858</v>
      </c>
      <c r="I285" s="426"/>
      <c r="J285" s="427"/>
      <c r="K285" s="378"/>
      <c r="L285" s="378"/>
      <c r="M285" s="378"/>
      <c r="N285" s="378"/>
      <c r="O285" s="378"/>
      <c r="P285" s="378"/>
      <c r="Q285" s="289"/>
      <c r="R285" s="412"/>
      <c r="S285" s="48"/>
      <c r="T285" s="28"/>
      <c r="V285" s="359" t="s">
        <v>973</v>
      </c>
      <c r="W285" s="359" t="s">
        <v>975</v>
      </c>
      <c r="X285" s="360" t="s">
        <v>974</v>
      </c>
    </row>
    <row r="286" spans="1:24" ht="15.75" x14ac:dyDescent="0.25">
      <c r="A286" s="26"/>
      <c r="B286" s="42"/>
      <c r="C286" s="44"/>
      <c r="D286" s="44"/>
      <c r="E286" s="413" t="s">
        <v>788</v>
      </c>
      <c r="F286" s="414" t="s">
        <v>789</v>
      </c>
      <c r="G286" s="414" t="s">
        <v>790</v>
      </c>
      <c r="H286" s="415">
        <v>860</v>
      </c>
      <c r="I286" s="426"/>
      <c r="J286" s="427"/>
      <c r="K286" s="378"/>
      <c r="L286" s="378"/>
      <c r="M286" s="378"/>
      <c r="N286" s="378"/>
      <c r="O286" s="378"/>
      <c r="P286" s="378"/>
      <c r="Q286" s="289"/>
      <c r="R286" s="412"/>
      <c r="S286" s="48"/>
      <c r="T286" s="28"/>
    </row>
    <row r="287" spans="1:24" ht="15.75" x14ac:dyDescent="0.25">
      <c r="A287" s="26"/>
      <c r="B287" s="42"/>
      <c r="C287" s="44"/>
      <c r="D287" s="44"/>
      <c r="E287" s="416" t="s">
        <v>791</v>
      </c>
      <c r="F287" s="417" t="s">
        <v>792</v>
      </c>
      <c r="G287" s="417" t="s">
        <v>793</v>
      </c>
      <c r="H287" s="418">
        <v>548</v>
      </c>
      <c r="I287" s="426"/>
      <c r="J287" s="427"/>
      <c r="K287" s="378"/>
      <c r="L287" s="378"/>
      <c r="M287" s="378"/>
      <c r="N287" s="378"/>
      <c r="O287" s="378"/>
      <c r="P287" s="378"/>
      <c r="Q287" s="289"/>
      <c r="R287" s="412"/>
      <c r="S287" s="48"/>
      <c r="T287" s="28"/>
    </row>
    <row r="288" spans="1:24" ht="15.75" x14ac:dyDescent="0.25">
      <c r="A288" s="26"/>
      <c r="B288" s="42"/>
      <c r="C288" s="44"/>
      <c r="D288" s="44"/>
      <c r="E288" s="413" t="s">
        <v>794</v>
      </c>
      <c r="F288" s="414" t="s">
        <v>795</v>
      </c>
      <c r="G288" s="414" t="s">
        <v>796</v>
      </c>
      <c r="H288" s="415">
        <v>862</v>
      </c>
      <c r="I288" s="426"/>
      <c r="J288" s="427"/>
      <c r="K288" s="378"/>
      <c r="L288" s="378"/>
      <c r="M288" s="378"/>
      <c r="N288" s="378"/>
      <c r="O288" s="378"/>
      <c r="P288" s="378"/>
      <c r="Q288" s="289"/>
      <c r="R288" s="412"/>
      <c r="S288" s="48"/>
      <c r="T288" s="28"/>
    </row>
    <row r="289" spans="1:25" ht="15.75" x14ac:dyDescent="0.25">
      <c r="A289" s="26"/>
      <c r="B289" s="42"/>
      <c r="C289" s="44"/>
      <c r="D289" s="44"/>
      <c r="E289" s="416" t="s">
        <v>797</v>
      </c>
      <c r="F289" s="417" t="s">
        <v>798</v>
      </c>
      <c r="G289" s="417" t="s">
        <v>799</v>
      </c>
      <c r="H289" s="418">
        <v>704</v>
      </c>
      <c r="I289" s="426"/>
      <c r="J289" s="427"/>
      <c r="K289" s="378"/>
      <c r="L289" s="378"/>
      <c r="M289" s="378"/>
      <c r="N289" s="378"/>
      <c r="O289" s="378"/>
      <c r="P289" s="378"/>
      <c r="Q289" s="289"/>
      <c r="R289" s="412"/>
      <c r="S289" s="48"/>
      <c r="T289" s="28"/>
    </row>
    <row r="290" spans="1:25" ht="15.75" x14ac:dyDescent="0.25">
      <c r="A290" s="26"/>
      <c r="B290" s="42"/>
      <c r="C290" s="44"/>
      <c r="D290" s="44"/>
      <c r="E290" s="413" t="s">
        <v>800</v>
      </c>
      <c r="F290" s="414" t="s">
        <v>801</v>
      </c>
      <c r="G290" s="414" t="s">
        <v>802</v>
      </c>
      <c r="H290" s="415">
        <v>92</v>
      </c>
      <c r="I290" s="426"/>
      <c r="J290" s="427"/>
      <c r="K290" s="378"/>
      <c r="L290" s="378"/>
      <c r="M290" s="378"/>
      <c r="N290" s="378"/>
      <c r="O290" s="378"/>
      <c r="P290" s="378"/>
      <c r="Q290" s="289"/>
      <c r="R290" s="412"/>
      <c r="S290" s="48"/>
      <c r="T290" s="28"/>
    </row>
    <row r="291" spans="1:25" ht="15.75" x14ac:dyDescent="0.25">
      <c r="A291" s="26"/>
      <c r="B291" s="42"/>
      <c r="C291" s="44"/>
      <c r="D291" s="44"/>
      <c r="E291" s="416" t="s">
        <v>803</v>
      </c>
      <c r="F291" s="417" t="s">
        <v>804</v>
      </c>
      <c r="G291" s="417" t="s">
        <v>805</v>
      </c>
      <c r="H291" s="418">
        <v>850</v>
      </c>
      <c r="I291" s="426"/>
      <c r="J291" s="427"/>
      <c r="K291" s="378"/>
      <c r="L291" s="378"/>
      <c r="M291" s="378"/>
      <c r="N291" s="378"/>
      <c r="O291" s="378"/>
      <c r="P291" s="378"/>
      <c r="Q291" s="289"/>
      <c r="R291" s="412"/>
      <c r="S291" s="48"/>
      <c r="T291" s="28"/>
    </row>
    <row r="292" spans="1:25" ht="15.75" x14ac:dyDescent="0.25">
      <c r="A292" s="26"/>
      <c r="B292" s="42"/>
      <c r="C292" s="44"/>
      <c r="D292" s="44"/>
      <c r="E292" s="413" t="s">
        <v>806</v>
      </c>
      <c r="F292" s="414" t="s">
        <v>807</v>
      </c>
      <c r="G292" s="414" t="s">
        <v>808</v>
      </c>
      <c r="H292" s="415">
        <v>876</v>
      </c>
      <c r="I292" s="426"/>
      <c r="J292" s="427"/>
      <c r="K292" s="378"/>
      <c r="L292" s="378"/>
      <c r="M292" s="378"/>
      <c r="N292" s="378"/>
      <c r="O292" s="378"/>
      <c r="P292" s="378"/>
      <c r="Q292" s="289"/>
      <c r="R292" s="412"/>
      <c r="S292" s="48"/>
      <c r="T292" s="28"/>
    </row>
    <row r="293" spans="1:25" ht="15.75" x14ac:dyDescent="0.25">
      <c r="A293" s="26"/>
      <c r="B293" s="42"/>
      <c r="C293" s="44"/>
      <c r="D293" s="44"/>
      <c r="E293" s="416" t="s">
        <v>809</v>
      </c>
      <c r="F293" s="417" t="s">
        <v>810</v>
      </c>
      <c r="G293" s="417" t="s">
        <v>811</v>
      </c>
      <c r="H293" s="418">
        <v>732</v>
      </c>
      <c r="I293" s="426"/>
      <c r="J293" s="427"/>
      <c r="K293" s="378"/>
      <c r="L293" s="378"/>
      <c r="M293" s="378"/>
      <c r="N293" s="378"/>
      <c r="O293" s="378"/>
      <c r="P293" s="378"/>
      <c r="Q293" s="289"/>
      <c r="R293" s="412"/>
      <c r="S293" s="48"/>
      <c r="T293" s="28"/>
    </row>
    <row r="294" spans="1:25" ht="15.75" x14ac:dyDescent="0.25">
      <c r="A294" s="26"/>
      <c r="B294" s="42"/>
      <c r="C294" s="44"/>
      <c r="D294" s="44"/>
      <c r="E294" s="413" t="s">
        <v>812</v>
      </c>
      <c r="F294" s="414" t="s">
        <v>813</v>
      </c>
      <c r="G294" s="414" t="s">
        <v>814</v>
      </c>
      <c r="H294" s="415">
        <v>887</v>
      </c>
      <c r="I294" s="426"/>
      <c r="J294" s="427"/>
      <c r="K294" s="378"/>
      <c r="L294" s="378"/>
      <c r="M294" s="378"/>
      <c r="N294" s="378"/>
      <c r="O294" s="378"/>
      <c r="P294" s="378"/>
      <c r="Q294" s="289"/>
      <c r="R294" s="412"/>
      <c r="S294" s="48"/>
      <c r="T294" s="28"/>
    </row>
    <row r="295" spans="1:25" ht="15.75" x14ac:dyDescent="0.25">
      <c r="A295" s="26"/>
      <c r="B295" s="42"/>
      <c r="C295" s="44"/>
      <c r="D295" s="44"/>
      <c r="E295" s="416" t="s">
        <v>815</v>
      </c>
      <c r="F295" s="417" t="s">
        <v>816</v>
      </c>
      <c r="G295" s="417" t="s">
        <v>817</v>
      </c>
      <c r="H295" s="418">
        <v>894</v>
      </c>
      <c r="I295" s="426"/>
      <c r="J295" s="427"/>
      <c r="K295" s="378"/>
      <c r="L295" s="378"/>
      <c r="M295" s="378"/>
      <c r="N295" s="378"/>
      <c r="O295" s="378"/>
      <c r="P295" s="378"/>
      <c r="Q295" s="289"/>
      <c r="R295" s="412"/>
      <c r="S295" s="48"/>
      <c r="T295" s="28"/>
    </row>
    <row r="296" spans="1:25" ht="15.75" x14ac:dyDescent="0.25">
      <c r="A296" s="26"/>
      <c r="B296" s="42"/>
      <c r="C296" s="44"/>
      <c r="D296" s="44"/>
      <c r="E296" s="421" t="s">
        <v>818</v>
      </c>
      <c r="F296" s="422" t="s">
        <v>819</v>
      </c>
      <c r="G296" s="422" t="s">
        <v>820</v>
      </c>
      <c r="H296" s="423">
        <v>716</v>
      </c>
      <c r="I296" s="428"/>
      <c r="J296" s="429"/>
      <c r="K296" s="378"/>
      <c r="L296" s="378"/>
      <c r="M296" s="378"/>
      <c r="N296" s="378"/>
      <c r="O296" s="378"/>
      <c r="P296" s="378"/>
      <c r="Q296" s="289"/>
      <c r="R296" s="412"/>
      <c r="S296" s="48"/>
      <c r="T296" s="28"/>
    </row>
    <row r="297" spans="1:25" ht="13.9" customHeight="1" thickBot="1" x14ac:dyDescent="0.25">
      <c r="A297" s="26"/>
      <c r="B297" s="49"/>
      <c r="C297" s="50"/>
      <c r="D297" s="50"/>
      <c r="E297" s="50"/>
      <c r="F297" s="50"/>
      <c r="G297" s="50"/>
      <c r="H297" s="50"/>
      <c r="I297" s="50"/>
      <c r="J297" s="50"/>
      <c r="K297" s="50"/>
      <c r="L297" s="50"/>
      <c r="M297" s="50"/>
      <c r="N297" s="50"/>
      <c r="O297" s="50"/>
      <c r="P297" s="50"/>
      <c r="Q297" s="50"/>
      <c r="R297" s="50"/>
      <c r="S297" s="52"/>
      <c r="T297" s="28"/>
    </row>
    <row r="298" spans="1:25" ht="13.5" thickBot="1" x14ac:dyDescent="0.25">
      <c r="A298" s="26"/>
      <c r="B298" s="22"/>
      <c r="C298" s="22"/>
      <c r="D298" s="22"/>
      <c r="E298" s="260"/>
      <c r="F298" s="7"/>
      <c r="G298" s="7"/>
      <c r="H298" s="7"/>
      <c r="I298" s="7"/>
      <c r="J298" s="7"/>
      <c r="K298" s="7"/>
      <c r="L298" s="7"/>
      <c r="M298" s="7"/>
      <c r="N298" s="7"/>
      <c r="O298" s="7"/>
      <c r="P298" s="7"/>
      <c r="Q298" s="7"/>
      <c r="R298" s="7"/>
      <c r="S298" s="22"/>
      <c r="T298" s="28"/>
      <c r="V298" s="8"/>
    </row>
    <row r="299" spans="1:25" s="164" customFormat="1" ht="15" customHeight="1" thickBot="1" x14ac:dyDescent="0.25">
      <c r="A299" s="176"/>
      <c r="B299" s="32"/>
      <c r="C299" s="33" t="s">
        <v>1017</v>
      </c>
      <c r="D299" s="33"/>
      <c r="E299" s="34"/>
      <c r="F299" s="34"/>
      <c r="G299" s="34"/>
      <c r="H299" s="34"/>
      <c r="I299" s="297"/>
      <c r="J299" s="34"/>
      <c r="K299" s="34"/>
      <c r="L299" s="34"/>
      <c r="M299" s="34"/>
      <c r="N299" s="34"/>
      <c r="O299" s="34"/>
      <c r="P299" s="34"/>
      <c r="Q299" s="34"/>
      <c r="R299" s="34"/>
      <c r="S299" s="349"/>
      <c r="T299" s="181"/>
      <c r="V299" s="359" t="s">
        <v>973</v>
      </c>
      <c r="W299" s="359" t="s">
        <v>975</v>
      </c>
      <c r="X299" s="360" t="s">
        <v>974</v>
      </c>
      <c r="Y299" s="8"/>
    </row>
    <row r="300" spans="1:25" s="164" customFormat="1" ht="15" customHeight="1" x14ac:dyDescent="0.2">
      <c r="A300" s="176"/>
      <c r="B300" s="38"/>
      <c r="C300" s="54"/>
      <c r="D300" s="54"/>
      <c r="E300" s="39"/>
      <c r="F300" s="39"/>
      <c r="G300" s="39"/>
      <c r="H300" s="39"/>
      <c r="I300" s="298"/>
      <c r="J300" s="39"/>
      <c r="K300" s="39"/>
      <c r="L300" s="39"/>
      <c r="M300" s="39"/>
      <c r="N300" s="39"/>
      <c r="O300" s="39"/>
      <c r="P300" s="39"/>
      <c r="Q300" s="39"/>
      <c r="R300" s="39"/>
      <c r="S300" s="350"/>
      <c r="T300" s="181"/>
    </row>
    <row r="301" spans="1:25" s="164" customFormat="1" ht="15" customHeight="1" x14ac:dyDescent="0.2">
      <c r="A301" s="176"/>
      <c r="B301" s="42"/>
      <c r="C301" s="503" t="s">
        <v>879</v>
      </c>
      <c r="D301" s="503"/>
      <c r="E301" s="503"/>
      <c r="F301" s="483"/>
      <c r="G301" s="484"/>
      <c r="H301" s="484"/>
      <c r="I301" s="484"/>
      <c r="J301" s="484"/>
      <c r="K301" s="484"/>
      <c r="L301" s="484"/>
      <c r="M301" s="484"/>
      <c r="N301" s="484"/>
      <c r="O301" s="484"/>
      <c r="P301" s="484"/>
      <c r="Q301" s="484"/>
      <c r="R301" s="485"/>
      <c r="S301" s="350"/>
      <c r="T301" s="181"/>
    </row>
    <row r="302" spans="1:25" s="164" customFormat="1" ht="15" customHeight="1" x14ac:dyDescent="0.2">
      <c r="A302" s="176"/>
      <c r="B302" s="42"/>
      <c r="C302" s="503"/>
      <c r="D302" s="503"/>
      <c r="E302" s="503"/>
      <c r="F302" s="486"/>
      <c r="G302" s="487"/>
      <c r="H302" s="487"/>
      <c r="I302" s="487"/>
      <c r="J302" s="487"/>
      <c r="K302" s="487"/>
      <c r="L302" s="487"/>
      <c r="M302" s="487"/>
      <c r="N302" s="487"/>
      <c r="O302" s="487"/>
      <c r="P302" s="487"/>
      <c r="Q302" s="487"/>
      <c r="R302" s="488"/>
      <c r="S302" s="350"/>
      <c r="T302" s="181"/>
    </row>
    <row r="303" spans="1:25" s="164" customFormat="1" ht="15" customHeight="1" x14ac:dyDescent="0.2">
      <c r="A303" s="176"/>
      <c r="B303" s="42"/>
      <c r="C303" s="81"/>
      <c r="D303" s="81"/>
      <c r="E303" s="81"/>
      <c r="F303" s="486"/>
      <c r="G303" s="487"/>
      <c r="H303" s="487"/>
      <c r="I303" s="487"/>
      <c r="J303" s="487"/>
      <c r="K303" s="487"/>
      <c r="L303" s="487"/>
      <c r="M303" s="487"/>
      <c r="N303" s="487"/>
      <c r="O303" s="487"/>
      <c r="P303" s="487"/>
      <c r="Q303" s="487"/>
      <c r="R303" s="488"/>
      <c r="S303" s="350"/>
      <c r="T303" s="181"/>
    </row>
    <row r="304" spans="1:25" s="164" customFormat="1" ht="15" customHeight="1" x14ac:dyDescent="0.2">
      <c r="A304" s="176"/>
      <c r="B304" s="42"/>
      <c r="C304" s="81"/>
      <c r="D304" s="81"/>
      <c r="E304" s="81"/>
      <c r="F304" s="486"/>
      <c r="G304" s="487"/>
      <c r="H304" s="487"/>
      <c r="I304" s="487"/>
      <c r="J304" s="487"/>
      <c r="K304" s="487"/>
      <c r="L304" s="487"/>
      <c r="M304" s="487"/>
      <c r="N304" s="487"/>
      <c r="O304" s="487"/>
      <c r="P304" s="487"/>
      <c r="Q304" s="487"/>
      <c r="R304" s="488"/>
      <c r="S304" s="350"/>
      <c r="T304" s="181"/>
    </row>
    <row r="305" spans="1:24" s="164" customFormat="1" ht="15" customHeight="1" x14ac:dyDescent="0.2">
      <c r="A305" s="176"/>
      <c r="B305" s="42"/>
      <c r="C305" s="77"/>
      <c r="D305" s="77"/>
      <c r="E305" s="77"/>
      <c r="F305" s="486"/>
      <c r="G305" s="487"/>
      <c r="H305" s="487"/>
      <c r="I305" s="487"/>
      <c r="J305" s="487"/>
      <c r="K305" s="487"/>
      <c r="L305" s="487"/>
      <c r="M305" s="487"/>
      <c r="N305" s="487"/>
      <c r="O305" s="487"/>
      <c r="P305" s="487"/>
      <c r="Q305" s="487"/>
      <c r="R305" s="488"/>
      <c r="S305" s="350"/>
      <c r="T305" s="181"/>
    </row>
    <row r="306" spans="1:24" s="164" customFormat="1" ht="15" customHeight="1" x14ac:dyDescent="0.2">
      <c r="A306" s="176"/>
      <c r="B306" s="42"/>
      <c r="C306" s="77"/>
      <c r="D306" s="77"/>
      <c r="E306" s="77"/>
      <c r="F306" s="486"/>
      <c r="G306" s="487"/>
      <c r="H306" s="487"/>
      <c r="I306" s="487"/>
      <c r="J306" s="487"/>
      <c r="K306" s="487"/>
      <c r="L306" s="487"/>
      <c r="M306" s="487"/>
      <c r="N306" s="487"/>
      <c r="O306" s="487"/>
      <c r="P306" s="487"/>
      <c r="Q306" s="487"/>
      <c r="R306" s="488"/>
      <c r="S306" s="350"/>
      <c r="T306" s="181"/>
    </row>
    <row r="307" spans="1:24" s="164" customFormat="1" ht="15" customHeight="1" x14ac:dyDescent="0.2">
      <c r="A307" s="176"/>
      <c r="B307" s="42"/>
      <c r="C307" s="77"/>
      <c r="D307" s="77"/>
      <c r="E307" s="77"/>
      <c r="F307" s="486"/>
      <c r="G307" s="487"/>
      <c r="H307" s="487"/>
      <c r="I307" s="487"/>
      <c r="J307" s="487"/>
      <c r="K307" s="487"/>
      <c r="L307" s="487"/>
      <c r="M307" s="487"/>
      <c r="N307" s="487"/>
      <c r="O307" s="487"/>
      <c r="P307" s="487"/>
      <c r="Q307" s="487"/>
      <c r="R307" s="488"/>
      <c r="S307" s="350"/>
      <c r="T307" s="181"/>
    </row>
    <row r="308" spans="1:24" s="164" customFormat="1" ht="15" customHeight="1" x14ac:dyDescent="0.2">
      <c r="A308" s="176"/>
      <c r="B308" s="42"/>
      <c r="C308" s="77"/>
      <c r="D308" s="77"/>
      <c r="E308" s="77"/>
      <c r="F308" s="486"/>
      <c r="G308" s="487"/>
      <c r="H308" s="487"/>
      <c r="I308" s="487"/>
      <c r="J308" s="487"/>
      <c r="K308" s="487"/>
      <c r="L308" s="487"/>
      <c r="M308" s="487"/>
      <c r="N308" s="487"/>
      <c r="O308" s="487"/>
      <c r="P308" s="487"/>
      <c r="Q308" s="487"/>
      <c r="R308" s="488"/>
      <c r="S308" s="350"/>
      <c r="T308" s="181"/>
    </row>
    <row r="309" spans="1:24" s="164" customFormat="1" ht="15" customHeight="1" x14ac:dyDescent="0.2">
      <c r="A309" s="176"/>
      <c r="B309" s="42"/>
      <c r="C309" s="77"/>
      <c r="D309" s="77"/>
      <c r="E309" s="77"/>
      <c r="F309" s="489"/>
      <c r="G309" s="490"/>
      <c r="H309" s="490"/>
      <c r="I309" s="490"/>
      <c r="J309" s="490"/>
      <c r="K309" s="490"/>
      <c r="L309" s="490"/>
      <c r="M309" s="490"/>
      <c r="N309" s="490"/>
      <c r="O309" s="490"/>
      <c r="P309" s="490"/>
      <c r="Q309" s="490"/>
      <c r="R309" s="491"/>
      <c r="S309" s="350"/>
      <c r="T309" s="181"/>
    </row>
    <row r="310" spans="1:24" s="164" customFormat="1" ht="15" customHeight="1" thickBot="1" x14ac:dyDescent="0.25">
      <c r="A310" s="176"/>
      <c r="B310" s="49"/>
      <c r="C310" s="50"/>
      <c r="D310" s="50"/>
      <c r="E310" s="50"/>
      <c r="F310" s="50"/>
      <c r="G310" s="50"/>
      <c r="H310" s="50"/>
      <c r="I310" s="300"/>
      <c r="J310" s="50"/>
      <c r="K310" s="50"/>
      <c r="L310" s="50"/>
      <c r="M310" s="50"/>
      <c r="N310" s="50"/>
      <c r="O310" s="50"/>
      <c r="P310" s="50"/>
      <c r="Q310" s="50"/>
      <c r="R310" s="50"/>
      <c r="S310" s="352"/>
      <c r="T310" s="181"/>
    </row>
    <row r="311" spans="1:24" ht="13.5" thickBot="1" x14ac:dyDescent="0.25">
      <c r="A311" s="26"/>
      <c r="B311" s="22"/>
      <c r="C311" s="22"/>
      <c r="D311" s="22"/>
      <c r="E311" s="260"/>
      <c r="F311" s="7"/>
      <c r="G311" s="7"/>
      <c r="H311" s="7"/>
      <c r="I311" s="7"/>
      <c r="J311" s="7"/>
      <c r="K311" s="7"/>
      <c r="L311" s="7"/>
      <c r="M311" s="7"/>
      <c r="N311" s="7"/>
      <c r="O311" s="7"/>
      <c r="P311" s="7"/>
      <c r="Q311" s="7"/>
      <c r="R311" s="7"/>
      <c r="S311" s="22"/>
      <c r="T311" s="28"/>
      <c r="V311" s="8"/>
    </row>
    <row r="312" spans="1:24" ht="15" customHeight="1" thickBot="1" x14ac:dyDescent="0.25">
      <c r="A312" s="26"/>
      <c r="B312" s="32"/>
      <c r="C312" s="33" t="s">
        <v>864</v>
      </c>
      <c r="D312" s="34"/>
      <c r="E312" s="297"/>
      <c r="F312" s="34"/>
      <c r="G312" s="34"/>
      <c r="H312" s="34"/>
      <c r="I312" s="34"/>
      <c r="J312" s="34"/>
      <c r="K312" s="297"/>
      <c r="L312" s="297"/>
      <c r="M312" s="297"/>
      <c r="N312" s="297"/>
      <c r="O312" s="297"/>
      <c r="P312" s="297"/>
      <c r="Q312" s="297"/>
      <c r="R312" s="297"/>
      <c r="S312" s="349"/>
      <c r="T312" s="348"/>
      <c r="V312" s="359" t="s">
        <v>973</v>
      </c>
      <c r="W312" s="359" t="s">
        <v>975</v>
      </c>
      <c r="X312" s="360" t="s">
        <v>974</v>
      </c>
    </row>
    <row r="313" spans="1:24" ht="15" customHeight="1" x14ac:dyDescent="0.2">
      <c r="A313" s="26"/>
      <c r="B313" s="42"/>
      <c r="C313" s="39"/>
      <c r="D313" s="39"/>
      <c r="E313" s="298"/>
      <c r="F313" s="39"/>
      <c r="G313" s="39"/>
      <c r="H313" s="39"/>
      <c r="I313" s="39"/>
      <c r="J313" s="44"/>
      <c r="K313" s="289"/>
      <c r="L313" s="289"/>
      <c r="M313" s="289"/>
      <c r="N313" s="289"/>
      <c r="O313" s="289"/>
      <c r="P313" s="289"/>
      <c r="Q313" s="289"/>
      <c r="R313" s="289"/>
      <c r="S313" s="350"/>
      <c r="T313" s="348"/>
      <c r="V313" s="8"/>
    </row>
    <row r="314" spans="1:24" ht="15" customHeight="1" x14ac:dyDescent="0.2">
      <c r="A314" s="26"/>
      <c r="B314" s="42"/>
      <c r="C314" s="424" t="str">
        <f ca="1">"Please indicate here whether this form, '"&amp;$A$1&amp;"', is complete."</f>
        <v>Please indicate here whether this form, 'Form F', is complete.</v>
      </c>
      <c r="D314" s="424"/>
      <c r="E314" s="66"/>
      <c r="F314" s="66"/>
      <c r="G314" s="67"/>
      <c r="H314" s="44"/>
      <c r="I314" s="79" t="str">
        <f>IF(AND(G314="Complete",COUNTIF($R$11:$R$63,"Incomplete")&gt;0),"Errors identified. Please review and correct the items marked.",IF(COUNTIF($R$11:$R$63,"Possible error")&gt;0,"Possible error",""))</f>
        <v/>
      </c>
      <c r="J314" s="44"/>
      <c r="K314" s="289"/>
      <c r="L314" s="289"/>
      <c r="M314" s="289"/>
      <c r="N314" s="289"/>
      <c r="O314" s="289"/>
      <c r="P314" s="289"/>
      <c r="Q314" s="289"/>
      <c r="R314" s="47" t="str">
        <f>R5</f>
        <v>Incomplete</v>
      </c>
      <c r="S314" s="350"/>
      <c r="T314" s="348"/>
      <c r="V314" s="8"/>
    </row>
    <row r="315" spans="1:24" ht="15" customHeight="1" x14ac:dyDescent="0.2">
      <c r="A315" s="26"/>
      <c r="B315" s="42"/>
      <c r="C315" s="287"/>
      <c r="D315" s="287"/>
      <c r="E315" s="66"/>
      <c r="F315" s="66"/>
      <c r="G315" s="66"/>
      <c r="H315" s="66"/>
      <c r="I315" s="82" t="s">
        <v>974</v>
      </c>
      <c r="J315" s="44"/>
      <c r="K315" s="289"/>
      <c r="L315" s="289"/>
      <c r="M315" s="289"/>
      <c r="N315" s="289"/>
      <c r="O315" s="289"/>
      <c r="P315" s="289"/>
      <c r="Q315" s="289"/>
      <c r="R315" s="289"/>
      <c r="S315" s="350"/>
      <c r="T315" s="348"/>
      <c r="V315" s="8"/>
    </row>
    <row r="316" spans="1:24" ht="15" customHeight="1" thickBot="1" x14ac:dyDescent="0.25">
      <c r="A316" s="26"/>
      <c r="B316" s="49"/>
      <c r="C316" s="50"/>
      <c r="D316" s="50"/>
      <c r="E316" s="50"/>
      <c r="F316" s="50"/>
      <c r="G316" s="50"/>
      <c r="H316" s="50"/>
      <c r="I316" s="50"/>
      <c r="J316" s="50"/>
      <c r="K316" s="300"/>
      <c r="L316" s="300"/>
      <c r="M316" s="300"/>
      <c r="N316" s="300"/>
      <c r="O316" s="300"/>
      <c r="P316" s="300"/>
      <c r="Q316" s="300"/>
      <c r="R316" s="300"/>
      <c r="S316" s="352"/>
      <c r="T316" s="348"/>
      <c r="V316" s="8"/>
    </row>
    <row r="317" spans="1:24" ht="13.9" customHeight="1" thickBot="1" x14ac:dyDescent="0.25">
      <c r="A317" s="83"/>
      <c r="B317" s="84"/>
      <c r="C317" s="84"/>
      <c r="D317" s="84"/>
      <c r="E317" s="84"/>
      <c r="F317" s="84"/>
      <c r="G317" s="84"/>
      <c r="H317" s="84"/>
      <c r="I317" s="84"/>
      <c r="J317" s="84"/>
      <c r="K317" s="84"/>
      <c r="L317" s="84"/>
      <c r="M317" s="84"/>
      <c r="N317" s="84"/>
      <c r="O317" s="84"/>
      <c r="P317" s="84"/>
      <c r="Q317" s="354"/>
      <c r="R317" s="354"/>
      <c r="S317" s="84"/>
      <c r="T317" s="86"/>
    </row>
    <row r="331" spans="4:4" x14ac:dyDescent="0.2">
      <c r="D331" s="87"/>
    </row>
  </sheetData>
  <sheetProtection password="D21B" sheet="1" objects="1" scenarios="1"/>
  <protectedRanges>
    <protectedRange sqref="E9" name="CoInfo"/>
    <protectedRange sqref="L45 I45:J45" name="CoInfo_1_2"/>
    <protectedRange sqref="F40 H32" name="CoInfo_2"/>
    <protectedRange sqref="G314" name="CoInfo_1_1"/>
  </protectedRanges>
  <autoFilter ref="E47:H47"/>
  <customSheetViews>
    <customSheetView guid="{00B830FA-6284-458C-9475-AEF38805FF18}" scale="80" showGridLines="0" fitToPage="1">
      <pane ySplit="8" topLeftCell="A39" activePane="bottomLeft" state="frozen"/>
      <selection pane="bottomLeft" activeCell="B11" sqref="B11"/>
      <pageMargins left="0.70866141732283472" right="0.70866141732283472" top="0.74803149606299213" bottom="0.74803149606299213" header="0.31496062992125984" footer="0.31496062992125984"/>
      <printOptions horizontalCentered="1" verticalCentered="1"/>
      <pageSetup scale="56" fitToHeight="2" orientation="portrait" r:id="rId1"/>
    </customSheetView>
    <customSheetView guid="{ED25EFEB-FAA9-48EB-A433-F56600AA8F8A}" scale="80" showPageBreaks="1" showGridLines="0" fitToPage="1" printArea="1">
      <pane ySplit="8" topLeftCell="A39" activePane="bottomLeft" state="frozen"/>
      <selection pane="bottomLeft" activeCell="B11" sqref="B11"/>
      <pageMargins left="0.70866141732283472" right="0.70866141732283472" top="0.74803149606299213" bottom="0.74803149606299213" header="0.31496062992125984" footer="0.31496062992125984"/>
      <printOptions horizontalCentered="1" verticalCentered="1"/>
      <pageSetup scale="56" fitToHeight="2" orientation="portrait" r:id="rId2"/>
    </customSheetView>
  </customSheetViews>
  <mergeCells count="10">
    <mergeCell ref="C301:E302"/>
    <mergeCell ref="F301:R309"/>
    <mergeCell ref="J19:P20"/>
    <mergeCell ref="F16:F17"/>
    <mergeCell ref="G16:I17"/>
    <mergeCell ref="C12:N13"/>
    <mergeCell ref="C16:E19"/>
    <mergeCell ref="I42:J43"/>
    <mergeCell ref="C37:N38"/>
    <mergeCell ref="C43:E45"/>
  </mergeCells>
  <conditionalFormatting sqref="R5 R12 R19 R29 R32 R37 R40 R45 R22">
    <cfRule type="cellIs" dxfId="15" priority="44" operator="equal">
      <formula>"Complete"</formula>
    </cfRule>
    <cfRule type="cellIs" dxfId="14" priority="45" operator="equal">
      <formula>"Incomplete"</formula>
    </cfRule>
    <cfRule type="cellIs" dxfId="13" priority="46" operator="equal">
      <formula>"Possible error"</formula>
    </cfRule>
    <cfRule type="cellIs" dxfId="12" priority="52" operator="equal">
      <formula>"N/A"</formula>
    </cfRule>
  </conditionalFormatting>
  <conditionalFormatting sqref="R314">
    <cfRule type="cellIs" dxfId="11" priority="3" operator="equal">
      <formula>"Complete"</formula>
    </cfRule>
    <cfRule type="cellIs" dxfId="10" priority="4" operator="equal">
      <formula>"Incomplete"</formula>
    </cfRule>
    <cfRule type="cellIs" dxfId="9" priority="5" operator="equal">
      <formula>"Possible error"</formula>
    </cfRule>
    <cfRule type="cellIs" dxfId="8" priority="6" operator="equal">
      <formula>"N/A"</formula>
    </cfRule>
  </conditionalFormatting>
  <dataValidations count="8">
    <dataValidation type="decimal" allowBlank="1" showInputMessage="1" showErrorMessage="1" sqref="K49:P296 I45:M45 O45">
      <formula1>0</formula1>
      <formula2>1</formula2>
    </dataValidation>
    <dataValidation type="list" allowBlank="1" showErrorMessage="1" errorTitle="List" error="Please select an option from within the list shown." sqref="F40 H32">
      <formula1>"Actual,Best endeavours"</formula1>
    </dataValidation>
    <dataValidation type="list" allowBlank="1" showInputMessage="1" showErrorMessage="1" sqref="E39">
      <formula1>"Yes,No"</formula1>
    </dataValidation>
    <dataValidation type="list" allowBlank="1" showErrorMessage="1" errorTitle="List" error="Please select an option from within the list shown." sqref="G314">
      <formula1>"Complete,Not complete"</formula1>
    </dataValidation>
    <dataValidation allowBlank="1" showErrorMessage="1" sqref="F314:F315 G315:H315"/>
    <dataValidation operator="greaterThanOrEqual" showInputMessage="1" showErrorMessage="1" errorTitle="Error" error="Please enter the firms name in full" promptTitle="Firm Name" prompt="Please input the name of the firm in full." sqref="E315"/>
    <dataValidation type="whole" errorStyle="information" operator="lessThanOrEqual" allowBlank="1" showInputMessage="1" showErrorMessage="1" error="We would expect the number of unique customers to be less than or equal to the total above" sqref="H29">
      <formula1>H25</formula1>
    </dataValidation>
    <dataValidation type="whole" operator="greaterThanOrEqual" allowBlank="1" showInputMessage="1" showErrorMessage="1" errorTitle="Whole numbers only" error="This should be a positive whole number" sqref="I48:J296">
      <formula1>0</formula1>
    </dataValidation>
  </dataValidations>
  <hyperlinks>
    <hyperlink ref="V5" location="'Form F'!A1" display="ñ Top"/>
    <hyperlink ref="X5" location="CONTROL" display="CONTROL"/>
    <hyperlink ref="W5" location="FEnd" display="òBottom"/>
    <hyperlink ref="V12" location="'Form F'!A1" display="ñ Top"/>
    <hyperlink ref="X12" location="CONTROL" display="CONTROL"/>
    <hyperlink ref="W12" location="FEnd" display="òBottom"/>
    <hyperlink ref="V10" location="'Form F'!A1" display="ñ Top"/>
    <hyperlink ref="X10" location="CONTROL" display="CONTROL"/>
    <hyperlink ref="W10" location="FEnd" display="òBottom"/>
    <hyperlink ref="V35" location="'Form F'!A1" display="ñ Top"/>
    <hyperlink ref="X35" location="CONTROL" display="CONTROL"/>
    <hyperlink ref="W35" location="FEnd" display="òBottom"/>
    <hyperlink ref="V74" location="'Form F'!A1" display="ñ Top"/>
    <hyperlink ref="X74" location="CONTROL" display="CONTROL"/>
    <hyperlink ref="W74" location="FEnd" display="òBottom"/>
    <hyperlink ref="V118" location="'Form F'!A1" display="ñ Top"/>
    <hyperlink ref="X118" location="CONTROL" display="CONTROL"/>
    <hyperlink ref="W118" location="FEnd" display="òBottom"/>
    <hyperlink ref="V159" location="'Form F'!A1" display="ñ Top"/>
    <hyperlink ref="X159" location="CONTROL" display="CONTROL"/>
    <hyperlink ref="W159" location="FEnd" display="òBottom"/>
    <hyperlink ref="V201" location="'Form F'!A1" display="ñ Top"/>
    <hyperlink ref="X201" location="CONTROL" display="CONTROL"/>
    <hyperlink ref="W201" location="FEnd" display="òBottom"/>
    <hyperlink ref="V243" location="'Form F'!A1" display="ñ Top"/>
    <hyperlink ref="X243" location="CONTROL" display="CONTROL"/>
    <hyperlink ref="W243" location="FEnd" display="òBottom"/>
    <hyperlink ref="V285" location="'Form F'!A1" display="ñ Top"/>
    <hyperlink ref="X285" location="CONTROL" display="CONTROL"/>
    <hyperlink ref="W285" location="FEnd" display="òBottom"/>
    <hyperlink ref="V312" location="'Form F'!A1" display="ñ Top"/>
    <hyperlink ref="X312" location="CONTROL" display="CONTROL"/>
    <hyperlink ref="W312" location="FEnd" display="òBottom"/>
    <hyperlink ref="I315" location="CONTROL" display="CONTROL"/>
    <hyperlink ref="V299" location="'Form F'!A1" display="ñ Top"/>
    <hyperlink ref="X299" location="CONTROL" display="CONTROL"/>
    <hyperlink ref="W299" location="FEnd" display="òBottom"/>
  </hyperlinks>
  <printOptions horizontalCentered="1" verticalCentered="1"/>
  <pageMargins left="0.70866141732283472" right="0.70866141732283472" top="0.74803149606299213" bottom="0.74803149606299213" header="0.31496062992125984" footer="0.31496062992125984"/>
  <pageSetup scale="50" fitToHeight="0" orientation="portrait" r:id="rId3"/>
  <drawing r:id="rId4"/>
  <extLst>
    <ext xmlns:x14="http://schemas.microsoft.com/office/spreadsheetml/2009/9/main" uri="{78C0D931-6437-407d-A8EE-F0AAD7539E65}">
      <x14:conditionalFormattings>
        <x14:conditionalFormatting xmlns:xm="http://schemas.microsoft.com/office/excel/2006/main">
          <x14:cfRule type="expression" priority="50" id="{EC65C157-9F7A-4B1E-9953-40AA93A9E3A4}">
            <xm:f>'Control Sheet'!$N$55="YES"</xm:f>
            <x14:dxf>
              <font>
                <color theme="0"/>
              </font>
            </x14:dxf>
          </x14:cfRule>
          <xm:sqref>L6</xm:sqref>
        </x14:conditionalFormatting>
        <x14:conditionalFormatting xmlns:xm="http://schemas.microsoft.com/office/excel/2006/main">
          <x14:cfRule type="expression" priority="10" id="{490E3BD1-FBEC-47AE-8B8E-9B893E31E7F1}">
            <xm:f>'Control Sheet'!$N$55="NO"</xm:f>
            <x14:dxf>
              <font>
                <color rgb="FFF8F2E4"/>
              </font>
              <fill>
                <patternFill>
                  <bgColor rgb="FFF8F2E4"/>
                </patternFill>
              </fill>
              <border>
                <left/>
                <right/>
                <top/>
                <bottom/>
                <vertical/>
                <horizontal/>
              </border>
            </x14:dxf>
          </x14:cfRule>
          <xm:sqref>B10:S316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20"/>
  <sheetViews>
    <sheetView showGridLines="0" zoomScaleNormal="100" zoomScaleSheetLayoutView="100" workbookViewId="0">
      <selection activeCell="C304" sqref="C304"/>
    </sheetView>
  </sheetViews>
  <sheetFormatPr defaultColWidth="9" defaultRowHeight="12.75" x14ac:dyDescent="0.2"/>
  <cols>
    <col min="1" max="2" width="1.375" style="8" customWidth="1"/>
    <col min="3" max="3" width="11.25" style="8" customWidth="1"/>
    <col min="4" max="4" width="11.75" style="8" customWidth="1"/>
    <col min="5" max="5" width="35.375" style="8" customWidth="1"/>
    <col min="6" max="10" width="9.625" style="8" customWidth="1"/>
    <col min="11" max="11" width="2.125" style="8" customWidth="1"/>
    <col min="12" max="12" width="11.25" style="8" customWidth="1"/>
    <col min="13" max="13" width="2.125" style="8" customWidth="1"/>
    <col min="14" max="14" width="11.25" style="8" customWidth="1"/>
    <col min="15" max="15" width="2.125" style="8" customWidth="1"/>
    <col min="16" max="16" width="11.25" style="8" customWidth="1"/>
    <col min="17" max="17" width="2.125" style="6" customWidth="1"/>
    <col min="18" max="18" width="11.25" style="6" customWidth="1"/>
    <col min="19" max="20" width="1.375" style="8" customWidth="1"/>
    <col min="21" max="21" width="1.625" style="8" customWidth="1"/>
    <col min="22" max="22" width="5.375" style="311" bestFit="1" customWidth="1"/>
    <col min="23" max="23" width="7.5" style="8" bestFit="1" customWidth="1"/>
    <col min="24" max="26" width="9" style="8"/>
    <col min="27" max="27" width="1.25" style="8" customWidth="1"/>
    <col min="28" max="16384" width="9" style="8"/>
  </cols>
  <sheetData>
    <row r="1" spans="1:35" ht="15.75" customHeight="1" x14ac:dyDescent="0.25">
      <c r="A1" s="10" t="str">
        <f ca="1">RIGHT(CELL("filename",$A$1),LEN(CELL("filename",$A$1))-FIND("]",CELL("filename",$A$1)))</f>
        <v>Form G</v>
      </c>
      <c r="B1" s="383"/>
      <c r="C1" s="302"/>
      <c r="D1" s="302"/>
      <c r="E1" s="303"/>
      <c r="F1" s="303"/>
      <c r="G1" s="303"/>
      <c r="H1" s="303"/>
      <c r="I1" s="303"/>
      <c r="J1" s="303"/>
      <c r="K1" s="303"/>
      <c r="L1" s="303"/>
      <c r="M1" s="303"/>
      <c r="N1" s="303"/>
      <c r="O1" s="303"/>
      <c r="P1" s="303"/>
      <c r="Q1" s="303"/>
      <c r="R1" s="303"/>
      <c r="S1" s="255" t="str">
        <f ca="1">$A$1</f>
        <v>Form G</v>
      </c>
      <c r="T1" s="305"/>
      <c r="V1" s="8"/>
      <c r="AE1" s="311"/>
    </row>
    <row r="2" spans="1:35" ht="16.5" customHeight="1" thickBot="1" x14ac:dyDescent="0.25">
      <c r="A2" s="306"/>
      <c r="B2" s="17">
        <f>Firm_Name</f>
        <v>0</v>
      </c>
      <c r="C2" s="307"/>
      <c r="D2" s="307"/>
      <c r="E2" s="308"/>
      <c r="F2" s="308"/>
      <c r="G2" s="308"/>
      <c r="H2" s="308"/>
      <c r="I2" s="308"/>
      <c r="J2" s="308"/>
      <c r="K2" s="308"/>
      <c r="L2" s="308"/>
      <c r="M2" s="308"/>
      <c r="N2" s="308"/>
      <c r="O2" s="308"/>
      <c r="P2" s="308"/>
      <c r="Q2" s="308"/>
      <c r="R2" s="308"/>
      <c r="S2" s="92" t="str">
        <f>"AML/CFT Statistical Return in respect of the year ended "&amp;TEXT(Reporting_Period_End_Date,"DD-MMM-YYYY")</f>
        <v>AML/CFT Statistical Return in respect of the year ended 00-Jan-1900</v>
      </c>
      <c r="T2" s="310"/>
      <c r="V2" s="8"/>
      <c r="AE2" s="311"/>
    </row>
    <row r="3" spans="1:35" x14ac:dyDescent="0.2">
      <c r="A3" s="21"/>
      <c r="B3" s="23"/>
      <c r="C3" s="23"/>
      <c r="D3" s="23"/>
      <c r="E3" s="23"/>
      <c r="F3" s="23"/>
      <c r="G3" s="23"/>
      <c r="H3" s="23"/>
      <c r="I3" s="23"/>
      <c r="J3" s="23"/>
      <c r="K3" s="22"/>
      <c r="L3" s="22"/>
      <c r="M3" s="22"/>
      <c r="N3" s="22"/>
      <c r="O3" s="22"/>
      <c r="P3" s="259"/>
      <c r="Q3" s="257"/>
      <c r="R3" s="257"/>
      <c r="S3" s="23"/>
      <c r="T3" s="25"/>
    </row>
    <row r="4" spans="1:35" ht="12.75" customHeight="1" x14ac:dyDescent="0.2">
      <c r="A4" s="26"/>
      <c r="B4" s="22"/>
      <c r="C4" s="22"/>
      <c r="D4" s="22"/>
      <c r="E4" s="22"/>
      <c r="F4" s="22"/>
      <c r="H4" s="384"/>
      <c r="I4" s="384"/>
      <c r="J4" s="464" t="s">
        <v>969</v>
      </c>
      <c r="K4" s="464"/>
      <c r="L4" s="464"/>
      <c r="M4" s="464"/>
      <c r="N4" s="464"/>
      <c r="O4" s="464"/>
      <c r="P4" s="464"/>
      <c r="Q4" s="384"/>
      <c r="R4" s="7"/>
      <c r="S4" s="22"/>
      <c r="T4" s="28"/>
    </row>
    <row r="5" spans="1:35" ht="12.75" customHeight="1" x14ac:dyDescent="0.2">
      <c r="A5" s="26"/>
      <c r="B5" s="22"/>
      <c r="C5" s="22"/>
      <c r="D5" s="22"/>
      <c r="E5" s="22"/>
      <c r="F5" s="22"/>
      <c r="G5" s="384"/>
      <c r="H5" s="384"/>
      <c r="I5" s="384"/>
      <c r="J5" s="464"/>
      <c r="K5" s="464"/>
      <c r="L5" s="464"/>
      <c r="M5" s="464"/>
      <c r="N5" s="464"/>
      <c r="O5" s="464"/>
      <c r="P5" s="464"/>
      <c r="Q5" s="384"/>
      <c r="R5" s="47" t="str">
        <f>IF('Control Sheet'!N58="NO","N/A",IF(AND(G303="Complete",I303=""),"Complete",IF(AND(G303="Complete",I303="Possible Error"),"Possible Error","Incomplete")))</f>
        <v>N/A</v>
      </c>
      <c r="S5" s="22"/>
      <c r="T5" s="28"/>
      <c r="V5" s="359" t="s">
        <v>973</v>
      </c>
      <c r="W5" s="359" t="s">
        <v>975</v>
      </c>
      <c r="X5" s="360" t="s">
        <v>974</v>
      </c>
      <c r="Y5" s="164"/>
    </row>
    <row r="6" spans="1:35" ht="44.25" customHeight="1" x14ac:dyDescent="0.2">
      <c r="A6" s="26"/>
      <c r="B6" s="22"/>
      <c r="C6" s="22"/>
      <c r="D6" s="22"/>
      <c r="E6" s="385" t="s">
        <v>1021</v>
      </c>
      <c r="F6" s="385"/>
      <c r="G6" s="385"/>
      <c r="H6" s="385"/>
      <c r="I6" s="385"/>
      <c r="J6" s="22"/>
      <c r="K6" s="22"/>
      <c r="M6" s="22"/>
      <c r="O6" s="22"/>
      <c r="P6" s="7"/>
      <c r="Q6" s="7"/>
      <c r="R6" s="7"/>
      <c r="S6" s="22"/>
      <c r="T6" s="28"/>
    </row>
    <row r="7" spans="1:35" x14ac:dyDescent="0.2">
      <c r="A7" s="26"/>
      <c r="B7" s="22"/>
      <c r="C7" s="22"/>
      <c r="D7" s="22"/>
      <c r="E7" s="22"/>
      <c r="F7" s="22"/>
      <c r="G7" s="22"/>
      <c r="H7" s="22"/>
      <c r="I7" s="22"/>
      <c r="J7" s="22"/>
      <c r="K7" s="22"/>
      <c r="L7" s="22"/>
      <c r="M7" s="22"/>
      <c r="N7" s="22"/>
      <c r="O7" s="22"/>
      <c r="P7" s="7"/>
      <c r="Q7" s="7"/>
      <c r="R7" s="7"/>
      <c r="S7" s="22"/>
      <c r="T7" s="28"/>
    </row>
    <row r="8" spans="1:35" ht="15.75" customHeight="1" x14ac:dyDescent="0.25">
      <c r="A8" s="26"/>
      <c r="B8" s="22"/>
      <c r="C8" s="22"/>
      <c r="D8" s="22"/>
      <c r="E8" s="22"/>
      <c r="F8" s="22"/>
      <c r="G8" s="22"/>
      <c r="H8" s="22"/>
      <c r="I8" s="22"/>
      <c r="J8" s="315"/>
      <c r="K8" s="22"/>
      <c r="L8" s="22"/>
      <c r="M8" s="22"/>
      <c r="N8" s="22"/>
      <c r="O8" s="22"/>
      <c r="P8" s="386"/>
      <c r="Q8" s="7"/>
      <c r="R8" s="7"/>
      <c r="S8" s="22"/>
      <c r="T8" s="28"/>
    </row>
    <row r="9" spans="1:35" ht="13.9" customHeight="1" thickBot="1" x14ac:dyDescent="0.3">
      <c r="A9" s="26"/>
      <c r="B9" s="313"/>
      <c r="C9" s="313"/>
      <c r="D9" s="313"/>
      <c r="E9" s="313"/>
      <c r="F9" s="315"/>
      <c r="G9" s="315"/>
      <c r="H9" s="315"/>
      <c r="Q9" s="7"/>
      <c r="R9" s="7"/>
      <c r="S9" s="22"/>
      <c r="T9" s="28"/>
    </row>
    <row r="10" spans="1:35" ht="13.5" thickBot="1" x14ac:dyDescent="0.25">
      <c r="A10" s="26"/>
      <c r="B10" s="32"/>
      <c r="C10" s="402" t="s">
        <v>1020</v>
      </c>
      <c r="D10" s="403"/>
      <c r="E10" s="403"/>
      <c r="F10" s="403"/>
      <c r="G10" s="403"/>
      <c r="H10" s="403"/>
      <c r="I10" s="403"/>
      <c r="J10" s="403"/>
      <c r="K10" s="403"/>
      <c r="L10" s="403"/>
      <c r="M10" s="403"/>
      <c r="N10" s="403"/>
      <c r="O10" s="403"/>
      <c r="P10" s="403"/>
      <c r="Q10" s="403"/>
      <c r="R10" s="404" t="str">
        <f>"The information requested in this question is a snapshot position as at "&amp;TEXT(Reporting_Period_End_Date,"DD-MMM-YYYY")</f>
        <v>The information requested in this question is a snapshot position as at 00-Jan-1900</v>
      </c>
      <c r="S10" s="36"/>
      <c r="T10" s="28"/>
      <c r="V10" s="359" t="s">
        <v>973</v>
      </c>
      <c r="W10" s="359" t="s">
        <v>975</v>
      </c>
      <c r="X10" s="360" t="s">
        <v>974</v>
      </c>
    </row>
    <row r="11" spans="1:35" ht="13.9" customHeight="1" x14ac:dyDescent="0.2">
      <c r="A11" s="26"/>
      <c r="B11" s="42"/>
      <c r="C11" s="44"/>
      <c r="D11" s="44"/>
      <c r="E11" s="44"/>
      <c r="F11" s="44"/>
      <c r="G11" s="44"/>
      <c r="H11" s="44"/>
      <c r="I11" s="44"/>
      <c r="J11" s="44"/>
      <c r="K11" s="44"/>
      <c r="L11" s="44"/>
      <c r="M11" s="44"/>
      <c r="N11" s="44"/>
      <c r="O11" s="44"/>
      <c r="P11" s="44"/>
      <c r="Q11" s="44"/>
      <c r="R11" s="289"/>
      <c r="S11" s="48"/>
      <c r="T11" s="28"/>
      <c r="Z11" s="7"/>
    </row>
    <row r="12" spans="1:35" ht="13.9" customHeight="1" x14ac:dyDescent="0.2">
      <c r="A12" s="26"/>
      <c r="B12" s="42"/>
      <c r="C12" s="440" t="str">
        <f>"For each jurisdiction in which a beneficial owner of the customer of the firm resides as at as at "&amp;TEXT(Reporting_Period_End_Date,"DD-MMM-YYYY")&amp;", please indicate using the form below the number of beneficial owners (as defined in the AML/CFT Code ) resident in each jurisdiction."</f>
        <v>For each jurisdiction in which a beneficial owner of the customer of the firm resides as at as at 00-Jan-1900, please indicate using the form below the number of beneficial owners (as defined in the AML/CFT Code ) resident in each jurisdiction.</v>
      </c>
      <c r="D12" s="440"/>
      <c r="E12" s="440"/>
      <c r="F12" s="440"/>
      <c r="G12" s="440"/>
      <c r="H12" s="440"/>
      <c r="I12" s="440"/>
      <c r="J12" s="440"/>
      <c r="K12" s="440"/>
      <c r="L12" s="440"/>
      <c r="M12" s="440"/>
      <c r="N12" s="440"/>
      <c r="O12" s="44"/>
      <c r="P12" s="44"/>
      <c r="Q12" s="44"/>
      <c r="R12" s="47" t="str">
        <f>IF(COUNTIF(R14:R33,"Incomplete")&gt;0,"Incomplete","Complete")</f>
        <v>Incomplete</v>
      </c>
      <c r="S12" s="48"/>
      <c r="T12" s="28"/>
      <c r="Z12" s="7"/>
    </row>
    <row r="13" spans="1:35" ht="13.9" customHeight="1" x14ac:dyDescent="0.2">
      <c r="A13" s="26"/>
      <c r="B13" s="42"/>
      <c r="C13" s="440"/>
      <c r="D13" s="440"/>
      <c r="E13" s="440"/>
      <c r="F13" s="440"/>
      <c r="G13" s="440"/>
      <c r="H13" s="440"/>
      <c r="I13" s="440"/>
      <c r="J13" s="440"/>
      <c r="K13" s="440"/>
      <c r="L13" s="440"/>
      <c r="M13" s="440"/>
      <c r="N13" s="440"/>
      <c r="O13" s="44"/>
      <c r="P13" s="44"/>
      <c r="Q13" s="44"/>
      <c r="R13" s="47"/>
      <c r="S13" s="48"/>
      <c r="T13" s="28"/>
      <c r="Z13" s="7"/>
    </row>
    <row r="14" spans="1:35" ht="13.5" customHeight="1" x14ac:dyDescent="0.25">
      <c r="A14" s="26"/>
      <c r="B14" s="42"/>
      <c r="C14" s="287"/>
      <c r="D14" s="44"/>
      <c r="E14" s="44"/>
      <c r="F14" s="290"/>
      <c r="G14" s="282"/>
      <c r="H14" s="282"/>
      <c r="I14" s="282"/>
      <c r="J14" s="282"/>
      <c r="K14" s="282"/>
      <c r="L14" s="282"/>
      <c r="M14" s="282"/>
      <c r="N14" s="282"/>
      <c r="O14" s="282"/>
      <c r="P14" s="282"/>
      <c r="Q14" s="283"/>
      <c r="R14" s="283"/>
      <c r="S14" s="48"/>
      <c r="T14" s="28"/>
      <c r="V14" s="8"/>
      <c r="AI14" s="7"/>
    </row>
    <row r="15" spans="1:35" ht="13.5" customHeight="1" x14ac:dyDescent="0.25">
      <c r="A15" s="26"/>
      <c r="B15" s="42"/>
      <c r="C15" s="462" t="s">
        <v>1041</v>
      </c>
      <c r="D15" s="462"/>
      <c r="E15" s="462"/>
      <c r="F15" s="462"/>
      <c r="G15" s="462"/>
      <c r="H15" s="288"/>
      <c r="I15" s="288"/>
      <c r="J15" s="288"/>
      <c r="K15" s="288"/>
      <c r="L15" s="288"/>
      <c r="M15" s="288"/>
      <c r="N15" s="288"/>
      <c r="O15" s="282"/>
      <c r="P15" s="282"/>
      <c r="Q15" s="283"/>
      <c r="R15" s="283"/>
      <c r="S15" s="48"/>
      <c r="T15" s="28"/>
      <c r="V15" s="8"/>
      <c r="AI15" s="7"/>
    </row>
    <row r="16" spans="1:35" ht="13.5" customHeight="1" x14ac:dyDescent="0.25">
      <c r="A16" s="26"/>
      <c r="B16" s="42"/>
      <c r="C16" s="462"/>
      <c r="D16" s="462"/>
      <c r="E16" s="462"/>
      <c r="F16" s="462"/>
      <c r="G16" s="462"/>
      <c r="H16" s="288"/>
      <c r="I16" s="288"/>
      <c r="J16" s="288"/>
      <c r="K16" s="288"/>
      <c r="L16" s="288"/>
      <c r="M16" s="288"/>
      <c r="N16" s="288"/>
      <c r="O16" s="282"/>
      <c r="P16" s="282"/>
      <c r="Q16" s="283"/>
      <c r="R16" s="283"/>
      <c r="S16" s="48"/>
      <c r="T16" s="28"/>
      <c r="V16" s="8"/>
      <c r="AI16" s="7"/>
    </row>
    <row r="17" spans="1:35" ht="13.5" customHeight="1" x14ac:dyDescent="0.25">
      <c r="A17" s="26"/>
      <c r="B17" s="42"/>
      <c r="C17" s="462"/>
      <c r="D17" s="462"/>
      <c r="E17" s="462"/>
      <c r="F17" s="462"/>
      <c r="G17" s="462"/>
      <c r="H17" s="288"/>
      <c r="I17" s="288"/>
      <c r="J17" s="288"/>
      <c r="K17" s="288"/>
      <c r="L17" s="288"/>
      <c r="M17" s="288"/>
      <c r="N17" s="288"/>
      <c r="O17" s="282"/>
      <c r="P17" s="282"/>
      <c r="Q17" s="283"/>
      <c r="R17" s="283"/>
      <c r="S17" s="48"/>
      <c r="T17" s="28"/>
      <c r="V17" s="8"/>
      <c r="AI17" s="7"/>
    </row>
    <row r="18" spans="1:35" ht="13.5" customHeight="1" x14ac:dyDescent="0.25">
      <c r="A18" s="26"/>
      <c r="B18" s="42"/>
      <c r="C18" s="462"/>
      <c r="D18" s="462"/>
      <c r="E18" s="462"/>
      <c r="F18" s="462"/>
      <c r="G18" s="462"/>
      <c r="H18" s="288"/>
      <c r="I18" s="288"/>
      <c r="J18" s="288"/>
      <c r="K18" s="288"/>
      <c r="L18" s="288"/>
      <c r="M18" s="288"/>
      <c r="N18" s="288"/>
      <c r="O18" s="282"/>
      <c r="P18" s="282"/>
      <c r="Q18" s="283"/>
      <c r="R18" s="283"/>
      <c r="S18" s="48"/>
      <c r="T18" s="28"/>
      <c r="V18" s="8"/>
      <c r="AI18" s="7"/>
    </row>
    <row r="19" spans="1:35" ht="13.5" customHeight="1" x14ac:dyDescent="0.25">
      <c r="A19" s="26"/>
      <c r="B19" s="42"/>
      <c r="C19" s="462"/>
      <c r="D19" s="462"/>
      <c r="E19" s="462"/>
      <c r="F19" s="462"/>
      <c r="G19" s="462"/>
      <c r="H19" s="288"/>
      <c r="I19" s="288"/>
      <c r="J19" s="288"/>
      <c r="K19" s="288"/>
      <c r="L19" s="288"/>
      <c r="M19" s="288"/>
      <c r="N19" s="288"/>
      <c r="O19" s="282"/>
      <c r="P19" s="282"/>
      <c r="Q19" s="283"/>
      <c r="R19" s="283"/>
      <c r="S19" s="48"/>
      <c r="T19" s="28"/>
      <c r="V19" s="8"/>
      <c r="AI19" s="7"/>
    </row>
    <row r="20" spans="1:35" ht="13.5" customHeight="1" x14ac:dyDescent="0.25">
      <c r="A20" s="26"/>
      <c r="B20" s="42"/>
      <c r="C20" s="511" t="str">
        <f>"b) Please provide in column L below the jurisdiction by residency of the beneficial owners of the "&amp;'Form F'!J45&amp;" customers who are not natural persons as detailed in column J of Form F."</f>
        <v>b) Please provide in column L below the jurisdiction by residency of the beneficial owners of the 0 customers who are not natural persons as detailed in column J of Form F.</v>
      </c>
      <c r="D20" s="511"/>
      <c r="E20" s="511"/>
      <c r="F20" s="511"/>
      <c r="G20" s="511"/>
      <c r="H20" s="288"/>
      <c r="I20" s="288"/>
      <c r="J20" s="288"/>
      <c r="K20" s="288"/>
      <c r="L20" s="288"/>
      <c r="M20" s="288"/>
      <c r="N20" s="288"/>
      <c r="O20" s="282"/>
      <c r="P20" s="282"/>
      <c r="Q20" s="283"/>
      <c r="R20" s="283"/>
      <c r="S20" s="48"/>
      <c r="T20" s="28"/>
      <c r="V20" s="8"/>
      <c r="AI20" s="7"/>
    </row>
    <row r="21" spans="1:35" ht="13.5" customHeight="1" x14ac:dyDescent="0.25">
      <c r="A21" s="26"/>
      <c r="B21" s="42"/>
      <c r="C21" s="511"/>
      <c r="D21" s="511"/>
      <c r="E21" s="511"/>
      <c r="F21" s="511"/>
      <c r="G21" s="511"/>
      <c r="H21" s="288"/>
      <c r="I21" s="288"/>
      <c r="J21" s="288"/>
      <c r="K21" s="288"/>
      <c r="L21" s="288"/>
      <c r="M21" s="288"/>
      <c r="N21" s="288"/>
      <c r="O21" s="282"/>
      <c r="P21" s="282"/>
      <c r="Q21" s="283"/>
      <c r="R21" s="283"/>
      <c r="S21" s="48"/>
      <c r="T21" s="28"/>
      <c r="V21" s="8"/>
      <c r="AI21" s="7"/>
    </row>
    <row r="22" spans="1:35" ht="13.5" customHeight="1" x14ac:dyDescent="0.25">
      <c r="A22" s="26"/>
      <c r="B22" s="42"/>
      <c r="C22" s="287"/>
      <c r="D22" s="44"/>
      <c r="E22" s="44"/>
      <c r="F22" s="290"/>
      <c r="G22" s="282"/>
      <c r="H22" s="282"/>
      <c r="I22" s="282"/>
      <c r="J22" s="282"/>
      <c r="K22" s="282"/>
      <c r="L22" s="282"/>
      <c r="M22" s="282"/>
      <c r="N22" s="282"/>
      <c r="O22" s="282"/>
      <c r="P22" s="282"/>
      <c r="Q22" s="283"/>
      <c r="R22" s="283"/>
      <c r="S22" s="48"/>
      <c r="T22" s="28"/>
      <c r="V22" s="8"/>
      <c r="AI22" s="7"/>
    </row>
    <row r="23" spans="1:35" ht="13.5" customHeight="1" x14ac:dyDescent="0.25">
      <c r="A23" s="26"/>
      <c r="B23" s="42"/>
      <c r="C23" s="287"/>
      <c r="D23" s="81" t="str">
        <f>SUM(L37:L285)&amp;" individual beneficial owners recorded below as the beneficial owners of the "&amp;'Form F'!J45&amp;" non-natural customers.  Is this correct?"</f>
        <v>0 individual beneficial owners recorded below as the beneficial owners of the 0 non-natural customers.  Is this correct?</v>
      </c>
      <c r="E23" s="44"/>
      <c r="F23" s="290"/>
      <c r="G23" s="282"/>
      <c r="H23" s="282"/>
      <c r="I23" s="282"/>
      <c r="J23" s="282"/>
      <c r="K23" s="282"/>
      <c r="L23" s="249"/>
      <c r="M23" s="282"/>
      <c r="N23" s="504" t="str">
        <f>IF(AND(L23="Yes",SUM(L37:L285)=0,'Form F'!J45&gt;0),"Zero beneficial owners of the "&amp;'Form F'!J45&amp;" non-natural customers has been recorded, please amend","")</f>
        <v/>
      </c>
      <c r="O23" s="504"/>
      <c r="P23" s="504"/>
      <c r="Q23" s="283"/>
      <c r="R23" s="47" t="str">
        <f>IF(AND(L23="Yes",N23=""),"Complete","Incomplete")</f>
        <v>Incomplete</v>
      </c>
      <c r="S23" s="48"/>
      <c r="T23" s="28"/>
      <c r="V23" s="8"/>
      <c r="AI23" s="7"/>
    </row>
    <row r="24" spans="1:35" ht="13.5" customHeight="1" x14ac:dyDescent="0.25">
      <c r="A24" s="26"/>
      <c r="B24" s="42"/>
      <c r="C24" s="287"/>
      <c r="D24" s="44"/>
      <c r="E24" s="44"/>
      <c r="F24" s="290"/>
      <c r="G24" s="282"/>
      <c r="H24" s="282"/>
      <c r="I24" s="282"/>
      <c r="J24" s="282"/>
      <c r="K24" s="282"/>
      <c r="L24" s="282"/>
      <c r="M24" s="282"/>
      <c r="N24" s="504"/>
      <c r="O24" s="504"/>
      <c r="P24" s="504"/>
      <c r="Q24" s="283"/>
      <c r="R24" s="283"/>
      <c r="S24" s="48"/>
      <c r="T24" s="28"/>
      <c r="V24" s="8"/>
      <c r="AI24" s="7"/>
    </row>
    <row r="25" spans="1:35" ht="13.5" customHeight="1" x14ac:dyDescent="0.25">
      <c r="A25" s="26"/>
      <c r="B25" s="42"/>
      <c r="C25" s="287"/>
      <c r="D25" s="44"/>
      <c r="E25" s="44"/>
      <c r="F25" s="290"/>
      <c r="G25" s="282"/>
      <c r="H25" s="282"/>
      <c r="I25" s="282"/>
      <c r="J25" s="282"/>
      <c r="K25" s="282"/>
      <c r="L25" s="282"/>
      <c r="M25" s="282"/>
      <c r="N25" s="504"/>
      <c r="O25" s="504"/>
      <c r="P25" s="504"/>
      <c r="Q25" s="283"/>
      <c r="R25" s="283"/>
      <c r="S25" s="48"/>
      <c r="T25" s="28"/>
      <c r="V25" s="8"/>
      <c r="AI25" s="7"/>
    </row>
    <row r="26" spans="1:35" ht="13.5" customHeight="1" x14ac:dyDescent="0.25">
      <c r="A26" s="26"/>
      <c r="B26" s="42"/>
      <c r="C26" s="287"/>
      <c r="D26" s="44"/>
      <c r="E26" s="44"/>
      <c r="F26" s="290"/>
      <c r="G26" s="282"/>
      <c r="H26" s="282"/>
      <c r="I26" s="282"/>
      <c r="J26" s="282"/>
      <c r="K26" s="282"/>
      <c r="L26" s="282"/>
      <c r="M26" s="282"/>
      <c r="N26" s="282"/>
      <c r="O26" s="282"/>
      <c r="P26" s="282"/>
      <c r="Q26" s="283"/>
      <c r="R26" s="283"/>
      <c r="S26" s="48"/>
      <c r="T26" s="28"/>
      <c r="V26" s="8"/>
      <c r="AI26" s="7"/>
    </row>
    <row r="27" spans="1:35" ht="13.5" customHeight="1" x14ac:dyDescent="0.25">
      <c r="A27" s="26"/>
      <c r="B27" s="42"/>
      <c r="C27" s="287"/>
      <c r="D27" s="44"/>
      <c r="E27" s="44"/>
      <c r="F27" s="290"/>
      <c r="G27" s="282"/>
      <c r="H27" s="282"/>
      <c r="I27" s="282"/>
      <c r="J27" s="282"/>
      <c r="K27" s="282"/>
      <c r="L27" s="282"/>
      <c r="M27" s="282"/>
      <c r="N27" s="282"/>
      <c r="O27" s="282"/>
      <c r="P27" s="282"/>
      <c r="Q27" s="283"/>
      <c r="R27" s="283"/>
      <c r="S27" s="48"/>
      <c r="T27" s="28"/>
      <c r="V27" s="8"/>
      <c r="AI27" s="7"/>
    </row>
    <row r="28" spans="1:35" ht="13.9" customHeight="1" x14ac:dyDescent="0.2">
      <c r="A28" s="26"/>
      <c r="B28" s="42"/>
      <c r="C28" s="113" t="s">
        <v>1022</v>
      </c>
      <c r="D28" s="58"/>
      <c r="E28" s="44"/>
      <c r="F28" s="44"/>
      <c r="G28" s="44"/>
      <c r="H28" s="44"/>
      <c r="I28" s="44"/>
      <c r="J28" s="44"/>
      <c r="K28" s="289"/>
      <c r="L28" s="249"/>
      <c r="M28" s="289"/>
      <c r="N28" s="289"/>
      <c r="O28" s="289"/>
      <c r="P28" s="282"/>
      <c r="Q28" s="282"/>
      <c r="R28" s="47" t="str">
        <f>IF(OR(L28=""),"Incomplete","Complete")</f>
        <v>Incomplete</v>
      </c>
      <c r="S28" s="48"/>
      <c r="T28" s="28"/>
      <c r="V28" s="8"/>
      <c r="AI28" s="7"/>
    </row>
    <row r="29" spans="1:35" ht="13.9" customHeight="1" x14ac:dyDescent="0.2">
      <c r="A29" s="26"/>
      <c r="B29" s="42"/>
      <c r="C29" s="113"/>
      <c r="D29" s="58"/>
      <c r="E29" s="44"/>
      <c r="F29" s="44"/>
      <c r="G29" s="44"/>
      <c r="H29" s="44"/>
      <c r="I29" s="44"/>
      <c r="J29" s="44"/>
      <c r="K29" s="289"/>
      <c r="L29" s="289"/>
      <c r="M29" s="289"/>
      <c r="N29" s="289"/>
      <c r="O29" s="289"/>
      <c r="P29" s="282"/>
      <c r="Q29" s="282"/>
      <c r="R29" s="47"/>
      <c r="S29" s="48"/>
      <c r="T29" s="28"/>
      <c r="V29" s="8"/>
      <c r="AI29" s="7"/>
    </row>
    <row r="30" spans="1:35" ht="12.75" customHeight="1" x14ac:dyDescent="0.2">
      <c r="A30" s="26"/>
      <c r="B30" s="42"/>
      <c r="C30" s="113"/>
      <c r="D30" s="58"/>
      <c r="E30" s="44"/>
      <c r="F30" s="44"/>
      <c r="G30" s="44"/>
      <c r="H30" s="44"/>
      <c r="I30" s="44"/>
      <c r="J30" s="44"/>
      <c r="K30" s="289"/>
      <c r="L30" s="289"/>
      <c r="M30" s="289"/>
      <c r="N30" s="289"/>
      <c r="O30" s="289"/>
      <c r="P30" s="282"/>
      <c r="Q30" s="282"/>
      <c r="R30" s="47"/>
      <c r="S30" s="48"/>
      <c r="T30" s="28"/>
      <c r="V30" s="8"/>
      <c r="AI30" s="7"/>
    </row>
    <row r="31" spans="1:35" x14ac:dyDescent="0.2">
      <c r="A31" s="26"/>
      <c r="B31" s="42"/>
      <c r="C31" s="440" t="s">
        <v>1001</v>
      </c>
      <c r="D31" s="440"/>
      <c r="E31" s="440"/>
      <c r="F31" s="44"/>
      <c r="G31" s="44"/>
      <c r="H31" s="44"/>
      <c r="I31" s="44"/>
      <c r="J31" s="44"/>
      <c r="K31" s="289"/>
      <c r="L31" s="289"/>
      <c r="M31" s="289"/>
      <c r="N31" s="289"/>
      <c r="O31" s="289"/>
      <c r="P31" s="282"/>
      <c r="Q31" s="282"/>
      <c r="R31" s="47"/>
      <c r="S31" s="48"/>
      <c r="T31" s="28"/>
      <c r="V31" s="8"/>
      <c r="AI31" s="7"/>
    </row>
    <row r="32" spans="1:35" ht="13.9" customHeight="1" x14ac:dyDescent="0.2">
      <c r="A32" s="26"/>
      <c r="B32" s="42"/>
      <c r="C32" s="440"/>
      <c r="D32" s="440"/>
      <c r="E32" s="440"/>
      <c r="F32" s="44"/>
      <c r="G32" s="44"/>
      <c r="H32" s="44"/>
      <c r="I32" s="44"/>
      <c r="J32" s="44"/>
      <c r="K32" s="81"/>
      <c r="L32" s="289"/>
      <c r="M32" s="81"/>
      <c r="N32" s="81"/>
      <c r="O32" s="81"/>
      <c r="P32" s="81"/>
      <c r="Q32" s="44"/>
      <c r="R32" s="289"/>
      <c r="S32" s="48"/>
      <c r="T32" s="28"/>
      <c r="Z32" s="7"/>
    </row>
    <row r="33" spans="1:26" ht="13.9" customHeight="1" x14ac:dyDescent="0.2">
      <c r="A33" s="26"/>
      <c r="B33" s="42"/>
      <c r="C33" s="440"/>
      <c r="D33" s="440"/>
      <c r="E33" s="440"/>
      <c r="F33" s="44"/>
      <c r="G33" s="44"/>
      <c r="H33" s="44"/>
      <c r="I33" s="44"/>
      <c r="J33" s="44"/>
      <c r="K33" s="44"/>
      <c r="L33" s="44"/>
      <c r="M33" s="44"/>
      <c r="N33" s="44"/>
      <c r="O33" s="44"/>
      <c r="P33" s="44"/>
      <c r="Q33" s="44"/>
      <c r="R33" s="44"/>
      <c r="S33" s="48"/>
      <c r="T33" s="28"/>
      <c r="Z33" s="7"/>
    </row>
    <row r="34" spans="1:26" ht="13.9" customHeight="1" x14ac:dyDescent="0.2">
      <c r="A34" s="26"/>
      <c r="B34" s="42"/>
      <c r="C34" s="44"/>
      <c r="D34" s="44"/>
      <c r="E34" s="44"/>
      <c r="F34" s="44"/>
      <c r="G34" s="44"/>
      <c r="H34" s="44"/>
      <c r="I34" s="44"/>
      <c r="J34" s="44"/>
      <c r="K34" s="44"/>
      <c r="L34" s="81"/>
      <c r="M34" s="81"/>
      <c r="N34" s="81"/>
      <c r="O34" s="81"/>
      <c r="P34" s="81"/>
      <c r="Q34" s="44"/>
      <c r="R34" s="289"/>
      <c r="S34" s="48"/>
      <c r="T34" s="28"/>
      <c r="Z34" s="7"/>
    </row>
    <row r="35" spans="1:26" ht="51.75" customHeight="1" x14ac:dyDescent="0.25">
      <c r="A35" s="26"/>
      <c r="B35" s="42"/>
      <c r="C35" s="44"/>
      <c r="D35" s="44"/>
      <c r="E35" s="408" t="s">
        <v>70</v>
      </c>
      <c r="F35" s="409" t="s">
        <v>71</v>
      </c>
      <c r="G35" s="409" t="s">
        <v>72</v>
      </c>
      <c r="H35" s="409" t="s">
        <v>73</v>
      </c>
      <c r="I35" s="410" t="s">
        <v>53</v>
      </c>
      <c r="J35" s="44"/>
      <c r="K35" s="510" t="s">
        <v>1023</v>
      </c>
      <c r="L35" s="510"/>
      <c r="M35" s="510"/>
      <c r="N35" s="44"/>
      <c r="O35" s="44"/>
      <c r="P35" s="44"/>
      <c r="Q35" s="44"/>
      <c r="R35" s="412"/>
      <c r="S35" s="48"/>
      <c r="T35" s="28"/>
      <c r="Z35" s="7"/>
    </row>
    <row r="36" spans="1:26" ht="7.5" customHeight="1" x14ac:dyDescent="0.25">
      <c r="A36" s="26"/>
      <c r="B36" s="42"/>
      <c r="C36" s="44"/>
      <c r="D36" s="44"/>
      <c r="E36" s="44"/>
      <c r="F36" s="44"/>
      <c r="G36" s="44"/>
      <c r="H36" s="44"/>
      <c r="I36" s="44"/>
      <c r="J36" s="44"/>
      <c r="K36" s="44"/>
      <c r="L36" s="44"/>
      <c r="M36" s="44"/>
      <c r="N36" s="44"/>
      <c r="O36" s="44"/>
      <c r="P36" s="44"/>
      <c r="Q36" s="44"/>
      <c r="R36" s="412"/>
      <c r="S36" s="48"/>
      <c r="T36" s="28"/>
      <c r="Z36" s="7"/>
    </row>
    <row r="37" spans="1:26" ht="15.75" x14ac:dyDescent="0.25">
      <c r="A37" s="26"/>
      <c r="B37" s="42"/>
      <c r="C37" s="44"/>
      <c r="D37" s="44"/>
      <c r="E37" s="413" t="s">
        <v>74</v>
      </c>
      <c r="F37" s="414" t="s">
        <v>75</v>
      </c>
      <c r="G37" s="414" t="s">
        <v>76</v>
      </c>
      <c r="H37" s="415">
        <v>4</v>
      </c>
      <c r="I37" s="431">
        <f>'Form F'!I48</f>
        <v>0</v>
      </c>
      <c r="J37" s="44"/>
      <c r="K37" s="44"/>
      <c r="L37" s="430"/>
      <c r="M37" s="44"/>
      <c r="N37" s="44"/>
      <c r="O37" s="44"/>
      <c r="P37" s="44"/>
      <c r="Q37" s="44"/>
      <c r="R37" s="412"/>
      <c r="S37" s="48"/>
      <c r="T37" s="28"/>
      <c r="Z37" s="7"/>
    </row>
    <row r="38" spans="1:26" ht="15.75" x14ac:dyDescent="0.25">
      <c r="A38" s="26"/>
      <c r="B38" s="42"/>
      <c r="C38" s="44"/>
      <c r="D38" s="44"/>
      <c r="E38" s="416" t="s">
        <v>77</v>
      </c>
      <c r="F38" s="417" t="s">
        <v>78</v>
      </c>
      <c r="G38" s="417" t="s">
        <v>79</v>
      </c>
      <c r="H38" s="418">
        <v>248</v>
      </c>
      <c r="I38" s="431">
        <f>'Form F'!I49</f>
        <v>0</v>
      </c>
      <c r="J38" s="44"/>
      <c r="K38" s="44"/>
      <c r="L38" s="430"/>
      <c r="M38" s="378"/>
      <c r="N38" s="378"/>
      <c r="O38" s="378"/>
      <c r="P38" s="378"/>
      <c r="Q38" s="44"/>
      <c r="R38" s="412"/>
      <c r="S38" s="48"/>
      <c r="T38" s="28"/>
      <c r="Z38" s="7"/>
    </row>
    <row r="39" spans="1:26" ht="15.75" x14ac:dyDescent="0.25">
      <c r="A39" s="26"/>
      <c r="B39" s="42"/>
      <c r="C39" s="44"/>
      <c r="D39" s="44"/>
      <c r="E39" s="413" t="s">
        <v>80</v>
      </c>
      <c r="F39" s="414" t="s">
        <v>81</v>
      </c>
      <c r="G39" s="414" t="s">
        <v>82</v>
      </c>
      <c r="H39" s="415">
        <v>8</v>
      </c>
      <c r="I39" s="431">
        <f>'Form F'!I50</f>
        <v>0</v>
      </c>
      <c r="J39" s="44"/>
      <c r="K39" s="44"/>
      <c r="L39" s="430"/>
      <c r="M39" s="378"/>
      <c r="N39" s="378"/>
      <c r="O39" s="378"/>
      <c r="P39" s="378"/>
      <c r="Q39" s="44"/>
      <c r="R39" s="412"/>
      <c r="S39" s="48"/>
      <c r="T39" s="28"/>
      <c r="Z39" s="6"/>
    </row>
    <row r="40" spans="1:26" ht="15.75" x14ac:dyDescent="0.25">
      <c r="A40" s="26"/>
      <c r="B40" s="42"/>
      <c r="C40" s="44"/>
      <c r="D40" s="44"/>
      <c r="E40" s="416" t="s">
        <v>83</v>
      </c>
      <c r="F40" s="417" t="s">
        <v>84</v>
      </c>
      <c r="G40" s="417" t="s">
        <v>85</v>
      </c>
      <c r="H40" s="418">
        <v>12</v>
      </c>
      <c r="I40" s="431">
        <f>'Form F'!I51</f>
        <v>0</v>
      </c>
      <c r="J40" s="44"/>
      <c r="K40" s="44"/>
      <c r="L40" s="430"/>
      <c r="M40" s="378"/>
      <c r="N40" s="378"/>
      <c r="O40" s="378"/>
      <c r="P40" s="378"/>
      <c r="Q40" s="44"/>
      <c r="R40" s="412"/>
      <c r="S40" s="48"/>
      <c r="T40" s="28"/>
      <c r="Z40" s="6"/>
    </row>
    <row r="41" spans="1:26" ht="15.75" x14ac:dyDescent="0.25">
      <c r="A41" s="26"/>
      <c r="B41" s="42"/>
      <c r="C41" s="44"/>
      <c r="D41" s="44"/>
      <c r="E41" s="413" t="s">
        <v>86</v>
      </c>
      <c r="F41" s="414" t="s">
        <v>87</v>
      </c>
      <c r="G41" s="414" t="s">
        <v>88</v>
      </c>
      <c r="H41" s="415">
        <v>16</v>
      </c>
      <c r="I41" s="431">
        <f>'Form F'!I52</f>
        <v>0</v>
      </c>
      <c r="J41" s="44"/>
      <c r="K41" s="44"/>
      <c r="L41" s="430"/>
      <c r="M41" s="378"/>
      <c r="N41" s="378"/>
      <c r="O41" s="378"/>
      <c r="P41" s="378"/>
      <c r="Q41" s="44"/>
      <c r="R41" s="412"/>
      <c r="S41" s="48"/>
      <c r="T41" s="28"/>
      <c r="Z41" s="7"/>
    </row>
    <row r="42" spans="1:26" ht="15.75" x14ac:dyDescent="0.25">
      <c r="A42" s="26"/>
      <c r="B42" s="42"/>
      <c r="C42" s="44"/>
      <c r="D42" s="373"/>
      <c r="E42" s="416" t="s">
        <v>89</v>
      </c>
      <c r="F42" s="417" t="s">
        <v>90</v>
      </c>
      <c r="G42" s="417" t="s">
        <v>91</v>
      </c>
      <c r="H42" s="418">
        <v>20</v>
      </c>
      <c r="I42" s="431">
        <f>'Form F'!I53</f>
        <v>0</v>
      </c>
      <c r="J42" s="44"/>
      <c r="K42" s="44"/>
      <c r="L42" s="430"/>
      <c r="M42" s="378"/>
      <c r="N42" s="378"/>
      <c r="O42" s="378"/>
      <c r="P42" s="378"/>
      <c r="Q42" s="44"/>
      <c r="R42" s="412"/>
      <c r="S42" s="48"/>
      <c r="T42" s="28"/>
      <c r="Z42" s="7"/>
    </row>
    <row r="43" spans="1:26" ht="15.75" x14ac:dyDescent="0.25">
      <c r="A43" s="26"/>
      <c r="B43" s="42"/>
      <c r="C43" s="374"/>
      <c r="D43" s="374"/>
      <c r="E43" s="413" t="s">
        <v>92</v>
      </c>
      <c r="F43" s="414" t="s">
        <v>93</v>
      </c>
      <c r="G43" s="414" t="s">
        <v>94</v>
      </c>
      <c r="H43" s="415">
        <v>24</v>
      </c>
      <c r="I43" s="431">
        <f>'Form F'!I54</f>
        <v>0</v>
      </c>
      <c r="J43" s="44"/>
      <c r="K43" s="44"/>
      <c r="L43" s="430"/>
      <c r="M43" s="378"/>
      <c r="N43" s="378"/>
      <c r="O43" s="378"/>
      <c r="P43" s="378"/>
      <c r="Q43" s="44"/>
      <c r="R43" s="412"/>
      <c r="S43" s="48"/>
      <c r="T43" s="28"/>
      <c r="Z43" s="7"/>
    </row>
    <row r="44" spans="1:26" ht="15.75" x14ac:dyDescent="0.25">
      <c r="A44" s="26"/>
      <c r="B44" s="42"/>
      <c r="C44" s="44"/>
      <c r="D44" s="44"/>
      <c r="E44" s="416" t="s">
        <v>95</v>
      </c>
      <c r="F44" s="417" t="s">
        <v>96</v>
      </c>
      <c r="G44" s="417" t="s">
        <v>97</v>
      </c>
      <c r="H44" s="418">
        <v>660</v>
      </c>
      <c r="I44" s="431">
        <f>'Form F'!I55</f>
        <v>0</v>
      </c>
      <c r="J44" s="44"/>
      <c r="K44" s="44"/>
      <c r="L44" s="430"/>
      <c r="M44" s="378"/>
      <c r="N44" s="378"/>
      <c r="O44" s="378"/>
      <c r="P44" s="378"/>
      <c r="Q44" s="44"/>
      <c r="R44" s="412"/>
      <c r="S44" s="48"/>
      <c r="T44" s="28"/>
      <c r="Z44" s="7"/>
    </row>
    <row r="45" spans="1:26" ht="15.75" x14ac:dyDescent="0.25">
      <c r="A45" s="26"/>
      <c r="B45" s="42"/>
      <c r="C45" s="44"/>
      <c r="D45" s="44"/>
      <c r="E45" s="413" t="s">
        <v>98</v>
      </c>
      <c r="F45" s="414" t="s">
        <v>99</v>
      </c>
      <c r="G45" s="414" t="s">
        <v>100</v>
      </c>
      <c r="H45" s="415">
        <v>10</v>
      </c>
      <c r="I45" s="431">
        <f>'Form F'!I56</f>
        <v>0</v>
      </c>
      <c r="J45" s="44"/>
      <c r="K45" s="44"/>
      <c r="L45" s="430"/>
      <c r="M45" s="378"/>
      <c r="N45" s="378"/>
      <c r="O45" s="378"/>
      <c r="P45" s="378"/>
      <c r="Q45" s="44"/>
      <c r="R45" s="412"/>
      <c r="S45" s="48"/>
      <c r="T45" s="28"/>
      <c r="Z45" s="7"/>
    </row>
    <row r="46" spans="1:26" ht="15.75" x14ac:dyDescent="0.25">
      <c r="A46" s="26"/>
      <c r="B46" s="42"/>
      <c r="C46" s="44"/>
      <c r="D46" s="44"/>
      <c r="E46" s="416" t="s">
        <v>101</v>
      </c>
      <c r="F46" s="417" t="s">
        <v>102</v>
      </c>
      <c r="G46" s="417" t="s">
        <v>103</v>
      </c>
      <c r="H46" s="418">
        <v>28</v>
      </c>
      <c r="I46" s="431">
        <f>'Form F'!I57</f>
        <v>0</v>
      </c>
      <c r="J46" s="44"/>
      <c r="K46" s="44"/>
      <c r="L46" s="430"/>
      <c r="M46" s="378"/>
      <c r="N46" s="378"/>
      <c r="O46" s="378"/>
      <c r="P46" s="378"/>
      <c r="Q46" s="44"/>
      <c r="R46" s="412"/>
      <c r="S46" s="48"/>
      <c r="T46" s="28"/>
      <c r="Z46" s="7"/>
    </row>
    <row r="47" spans="1:26" ht="15.75" x14ac:dyDescent="0.25">
      <c r="A47" s="26"/>
      <c r="B47" s="42"/>
      <c r="C47" s="44"/>
      <c r="D47" s="44"/>
      <c r="E47" s="413" t="s">
        <v>104</v>
      </c>
      <c r="F47" s="414" t="s">
        <v>105</v>
      </c>
      <c r="G47" s="414" t="s">
        <v>106</v>
      </c>
      <c r="H47" s="415">
        <v>32</v>
      </c>
      <c r="I47" s="431">
        <f>'Form F'!I58</f>
        <v>0</v>
      </c>
      <c r="J47" s="44"/>
      <c r="K47" s="44"/>
      <c r="L47" s="430"/>
      <c r="M47" s="378"/>
      <c r="N47" s="378"/>
      <c r="O47" s="378"/>
      <c r="P47" s="378"/>
      <c r="Q47" s="44"/>
      <c r="R47" s="412"/>
      <c r="S47" s="48"/>
      <c r="T47" s="28"/>
      <c r="Z47" s="7"/>
    </row>
    <row r="48" spans="1:26" ht="15.75" x14ac:dyDescent="0.25">
      <c r="A48" s="26"/>
      <c r="B48" s="42"/>
      <c r="C48" s="44"/>
      <c r="D48" s="44"/>
      <c r="E48" s="416" t="s">
        <v>107</v>
      </c>
      <c r="F48" s="417" t="s">
        <v>108</v>
      </c>
      <c r="G48" s="417" t="s">
        <v>109</v>
      </c>
      <c r="H48" s="418">
        <v>51</v>
      </c>
      <c r="I48" s="431">
        <f>'Form F'!I59</f>
        <v>0</v>
      </c>
      <c r="J48" s="44"/>
      <c r="K48" s="44"/>
      <c r="L48" s="430"/>
      <c r="M48" s="378"/>
      <c r="N48" s="378"/>
      <c r="O48" s="378"/>
      <c r="P48" s="378"/>
      <c r="Q48" s="44"/>
      <c r="R48" s="412"/>
      <c r="S48" s="48"/>
      <c r="T48" s="28"/>
      <c r="Z48" s="7"/>
    </row>
    <row r="49" spans="1:26" ht="15.75" x14ac:dyDescent="0.25">
      <c r="A49" s="26"/>
      <c r="B49" s="42"/>
      <c r="C49" s="44"/>
      <c r="D49" s="44"/>
      <c r="E49" s="413" t="s">
        <v>110</v>
      </c>
      <c r="F49" s="414" t="s">
        <v>111</v>
      </c>
      <c r="G49" s="414" t="s">
        <v>112</v>
      </c>
      <c r="H49" s="415">
        <v>533</v>
      </c>
      <c r="I49" s="431">
        <f>'Form F'!I60</f>
        <v>0</v>
      </c>
      <c r="J49" s="44"/>
      <c r="K49" s="44"/>
      <c r="L49" s="430"/>
      <c r="M49" s="378"/>
      <c r="N49" s="378"/>
      <c r="O49" s="378"/>
      <c r="P49" s="378"/>
      <c r="Q49" s="44"/>
      <c r="R49" s="412"/>
      <c r="S49" s="48"/>
      <c r="T49" s="28"/>
      <c r="Z49" s="6"/>
    </row>
    <row r="50" spans="1:26" ht="15.75" x14ac:dyDescent="0.25">
      <c r="A50" s="26"/>
      <c r="B50" s="42"/>
      <c r="C50" s="44"/>
      <c r="D50" s="44"/>
      <c r="E50" s="416" t="s">
        <v>113</v>
      </c>
      <c r="F50" s="417" t="s">
        <v>114</v>
      </c>
      <c r="G50" s="417" t="s">
        <v>115</v>
      </c>
      <c r="H50" s="418">
        <v>36</v>
      </c>
      <c r="I50" s="431">
        <f>'Form F'!I61</f>
        <v>0</v>
      </c>
      <c r="J50" s="44"/>
      <c r="K50" s="44"/>
      <c r="L50" s="430"/>
      <c r="M50" s="378"/>
      <c r="N50" s="378"/>
      <c r="O50" s="378"/>
      <c r="P50" s="378"/>
      <c r="Q50" s="44"/>
      <c r="R50" s="412"/>
      <c r="S50" s="48"/>
      <c r="T50" s="28"/>
      <c r="Z50" s="7"/>
    </row>
    <row r="51" spans="1:26" ht="15.75" x14ac:dyDescent="0.25">
      <c r="A51" s="26"/>
      <c r="B51" s="42"/>
      <c r="C51" s="419"/>
      <c r="D51" s="44"/>
      <c r="E51" s="413" t="s">
        <v>116</v>
      </c>
      <c r="F51" s="414" t="s">
        <v>117</v>
      </c>
      <c r="G51" s="414" t="s">
        <v>118</v>
      </c>
      <c r="H51" s="415">
        <v>40</v>
      </c>
      <c r="I51" s="431">
        <f>'Form F'!I62</f>
        <v>0</v>
      </c>
      <c r="J51" s="44"/>
      <c r="K51" s="44"/>
      <c r="L51" s="430"/>
      <c r="M51" s="378"/>
      <c r="N51" s="378"/>
      <c r="O51" s="378"/>
      <c r="P51" s="378"/>
      <c r="Q51" s="44"/>
      <c r="R51" s="412"/>
      <c r="S51" s="48"/>
      <c r="T51" s="28"/>
      <c r="Z51" s="7"/>
    </row>
    <row r="52" spans="1:26" ht="15.75" x14ac:dyDescent="0.25">
      <c r="A52" s="26"/>
      <c r="B52" s="42"/>
      <c r="C52" s="44"/>
      <c r="D52" s="44"/>
      <c r="E52" s="416" t="s">
        <v>119</v>
      </c>
      <c r="F52" s="417" t="s">
        <v>120</v>
      </c>
      <c r="G52" s="417" t="s">
        <v>121</v>
      </c>
      <c r="H52" s="418">
        <v>31</v>
      </c>
      <c r="I52" s="431">
        <f>'Form F'!I63</f>
        <v>0</v>
      </c>
      <c r="J52" s="44"/>
      <c r="K52" s="44"/>
      <c r="L52" s="430"/>
      <c r="M52" s="378"/>
      <c r="N52" s="378"/>
      <c r="O52" s="378"/>
      <c r="P52" s="378"/>
      <c r="Q52" s="44"/>
      <c r="R52" s="412"/>
      <c r="S52" s="48"/>
      <c r="T52" s="28"/>
      <c r="Z52" s="7"/>
    </row>
    <row r="53" spans="1:26" ht="15.75" x14ac:dyDescent="0.25">
      <c r="A53" s="26"/>
      <c r="B53" s="42"/>
      <c r="C53" s="44"/>
      <c r="D53" s="44"/>
      <c r="E53" s="413" t="s">
        <v>122</v>
      </c>
      <c r="F53" s="414" t="s">
        <v>123</v>
      </c>
      <c r="G53" s="414" t="s">
        <v>124</v>
      </c>
      <c r="H53" s="415">
        <v>44</v>
      </c>
      <c r="I53" s="431">
        <f>'Form F'!I64</f>
        <v>0</v>
      </c>
      <c r="J53" s="44"/>
      <c r="K53" s="44"/>
      <c r="L53" s="430"/>
      <c r="M53" s="378"/>
      <c r="N53" s="378"/>
      <c r="O53" s="378"/>
      <c r="P53" s="378"/>
      <c r="Q53" s="44"/>
      <c r="R53" s="412"/>
      <c r="S53" s="48"/>
      <c r="T53" s="28"/>
      <c r="Z53" s="7"/>
    </row>
    <row r="54" spans="1:26" ht="15.75" x14ac:dyDescent="0.25">
      <c r="A54" s="26"/>
      <c r="B54" s="42"/>
      <c r="C54" s="44"/>
      <c r="D54" s="44"/>
      <c r="E54" s="416" t="s">
        <v>125</v>
      </c>
      <c r="F54" s="417" t="s">
        <v>126</v>
      </c>
      <c r="G54" s="417" t="s">
        <v>127</v>
      </c>
      <c r="H54" s="418">
        <v>48</v>
      </c>
      <c r="I54" s="431">
        <f>'Form F'!I65</f>
        <v>0</v>
      </c>
      <c r="J54" s="44"/>
      <c r="K54" s="44"/>
      <c r="L54" s="430"/>
      <c r="M54" s="378"/>
      <c r="N54" s="378"/>
      <c r="O54" s="378"/>
      <c r="P54" s="378"/>
      <c r="Q54" s="44"/>
      <c r="R54" s="412"/>
      <c r="S54" s="48"/>
      <c r="T54" s="28"/>
      <c r="Z54" s="7"/>
    </row>
    <row r="55" spans="1:26" ht="15.75" x14ac:dyDescent="0.25">
      <c r="A55" s="26"/>
      <c r="B55" s="42"/>
      <c r="C55" s="44"/>
      <c r="D55" s="44"/>
      <c r="E55" s="413" t="s">
        <v>128</v>
      </c>
      <c r="F55" s="414" t="s">
        <v>129</v>
      </c>
      <c r="G55" s="414" t="s">
        <v>130</v>
      </c>
      <c r="H55" s="415">
        <v>50</v>
      </c>
      <c r="I55" s="431">
        <f>'Form F'!I66</f>
        <v>0</v>
      </c>
      <c r="J55" s="44"/>
      <c r="K55" s="44"/>
      <c r="L55" s="430"/>
      <c r="M55" s="378"/>
      <c r="N55" s="378"/>
      <c r="O55" s="378"/>
      <c r="P55" s="378"/>
      <c r="Q55" s="44"/>
      <c r="R55" s="412"/>
      <c r="S55" s="48"/>
      <c r="T55" s="28"/>
      <c r="Z55" s="7"/>
    </row>
    <row r="56" spans="1:26" ht="15.75" x14ac:dyDescent="0.25">
      <c r="A56" s="26"/>
      <c r="B56" s="42"/>
      <c r="C56" s="44"/>
      <c r="D56" s="44"/>
      <c r="E56" s="416" t="s">
        <v>131</v>
      </c>
      <c r="F56" s="417" t="s">
        <v>132</v>
      </c>
      <c r="G56" s="417" t="s">
        <v>133</v>
      </c>
      <c r="H56" s="418">
        <v>52</v>
      </c>
      <c r="I56" s="431">
        <f>'Form F'!I67</f>
        <v>0</v>
      </c>
      <c r="J56" s="44"/>
      <c r="K56" s="44"/>
      <c r="L56" s="430"/>
      <c r="M56" s="378"/>
      <c r="N56" s="378"/>
      <c r="O56" s="378"/>
      <c r="P56" s="378"/>
      <c r="Q56" s="44"/>
      <c r="R56" s="412"/>
      <c r="S56" s="48"/>
      <c r="T56" s="28"/>
      <c r="Z56" s="6"/>
    </row>
    <row r="57" spans="1:26" ht="15.75" x14ac:dyDescent="0.25">
      <c r="A57" s="26"/>
      <c r="B57" s="42"/>
      <c r="C57" s="44"/>
      <c r="D57" s="44"/>
      <c r="E57" s="413" t="s">
        <v>134</v>
      </c>
      <c r="F57" s="414" t="s">
        <v>135</v>
      </c>
      <c r="G57" s="414" t="s">
        <v>136</v>
      </c>
      <c r="H57" s="415">
        <v>112</v>
      </c>
      <c r="I57" s="431">
        <f>'Form F'!I68</f>
        <v>0</v>
      </c>
      <c r="J57" s="44"/>
      <c r="K57" s="44"/>
      <c r="L57" s="430"/>
      <c r="M57" s="378"/>
      <c r="N57" s="378"/>
      <c r="O57" s="378"/>
      <c r="P57" s="378"/>
      <c r="Q57" s="44"/>
      <c r="R57" s="412"/>
      <c r="S57" s="48"/>
      <c r="T57" s="28"/>
      <c r="Z57" s="7"/>
    </row>
    <row r="58" spans="1:26" ht="15.75" x14ac:dyDescent="0.25">
      <c r="A58" s="26"/>
      <c r="B58" s="42"/>
      <c r="C58" s="44"/>
      <c r="D58" s="44"/>
      <c r="E58" s="416" t="s">
        <v>137</v>
      </c>
      <c r="F58" s="417" t="s">
        <v>138</v>
      </c>
      <c r="G58" s="417" t="s">
        <v>139</v>
      </c>
      <c r="H58" s="418">
        <v>56</v>
      </c>
      <c r="I58" s="431">
        <f>'Form F'!I69</f>
        <v>0</v>
      </c>
      <c r="J58" s="44"/>
      <c r="K58" s="44"/>
      <c r="L58" s="430"/>
      <c r="M58" s="378"/>
      <c r="N58" s="378"/>
      <c r="O58" s="378"/>
      <c r="P58" s="378"/>
      <c r="Q58" s="44"/>
      <c r="R58" s="412"/>
      <c r="S58" s="48"/>
      <c r="T58" s="28"/>
      <c r="Z58" s="7"/>
    </row>
    <row r="59" spans="1:26" ht="15.75" x14ac:dyDescent="0.25">
      <c r="A59" s="26"/>
      <c r="B59" s="42"/>
      <c r="C59" s="44"/>
      <c r="D59" s="44"/>
      <c r="E59" s="413" t="s">
        <v>140</v>
      </c>
      <c r="F59" s="414" t="s">
        <v>141</v>
      </c>
      <c r="G59" s="414" t="s">
        <v>142</v>
      </c>
      <c r="H59" s="415">
        <v>84</v>
      </c>
      <c r="I59" s="431">
        <f>'Form F'!I70</f>
        <v>0</v>
      </c>
      <c r="J59" s="44"/>
      <c r="K59" s="44"/>
      <c r="L59" s="430"/>
      <c r="M59" s="378"/>
      <c r="N59" s="378"/>
      <c r="O59" s="378"/>
      <c r="P59" s="378"/>
      <c r="Q59" s="44"/>
      <c r="R59" s="412"/>
      <c r="S59" s="48"/>
      <c r="T59" s="28"/>
      <c r="Z59" s="7"/>
    </row>
    <row r="60" spans="1:26" ht="15.75" x14ac:dyDescent="0.25">
      <c r="A60" s="26"/>
      <c r="B60" s="42"/>
      <c r="C60" s="44"/>
      <c r="D60" s="44"/>
      <c r="E60" s="416" t="s">
        <v>143</v>
      </c>
      <c r="F60" s="417" t="s">
        <v>144</v>
      </c>
      <c r="G60" s="417" t="s">
        <v>145</v>
      </c>
      <c r="H60" s="418">
        <v>204</v>
      </c>
      <c r="I60" s="431">
        <f>'Form F'!I71</f>
        <v>0</v>
      </c>
      <c r="J60" s="44"/>
      <c r="K60" s="44"/>
      <c r="L60" s="430"/>
      <c r="M60" s="378"/>
      <c r="N60" s="378"/>
      <c r="O60" s="378"/>
      <c r="P60" s="378"/>
      <c r="Q60" s="44"/>
      <c r="R60" s="412"/>
      <c r="S60" s="48"/>
      <c r="T60" s="28"/>
      <c r="Z60" s="7"/>
    </row>
    <row r="61" spans="1:26" ht="15.75" x14ac:dyDescent="0.25">
      <c r="A61" s="26"/>
      <c r="B61" s="42"/>
      <c r="C61" s="44"/>
      <c r="D61" s="44"/>
      <c r="E61" s="413" t="s">
        <v>146</v>
      </c>
      <c r="F61" s="414" t="s">
        <v>147</v>
      </c>
      <c r="G61" s="414" t="s">
        <v>148</v>
      </c>
      <c r="H61" s="415">
        <v>60</v>
      </c>
      <c r="I61" s="431">
        <f>'Form F'!I72</f>
        <v>0</v>
      </c>
      <c r="J61" s="44"/>
      <c r="K61" s="44"/>
      <c r="L61" s="430"/>
      <c r="M61" s="378"/>
      <c r="N61" s="378"/>
      <c r="O61" s="378"/>
      <c r="P61" s="378"/>
      <c r="Q61" s="44"/>
      <c r="R61" s="412"/>
      <c r="S61" s="48"/>
      <c r="T61" s="28"/>
      <c r="Z61" s="7"/>
    </row>
    <row r="62" spans="1:26" ht="15.75" x14ac:dyDescent="0.25">
      <c r="A62" s="26"/>
      <c r="B62" s="42"/>
      <c r="C62" s="44"/>
      <c r="D62" s="44"/>
      <c r="E62" s="416" t="s">
        <v>149</v>
      </c>
      <c r="F62" s="417" t="s">
        <v>150</v>
      </c>
      <c r="G62" s="417" t="s">
        <v>151</v>
      </c>
      <c r="H62" s="418">
        <v>64</v>
      </c>
      <c r="I62" s="431">
        <f>'Form F'!I73</f>
        <v>0</v>
      </c>
      <c r="J62" s="44"/>
      <c r="K62" s="44"/>
      <c r="L62" s="430"/>
      <c r="M62" s="378"/>
      <c r="N62" s="378"/>
      <c r="O62" s="378"/>
      <c r="P62" s="378"/>
      <c r="Q62" s="44"/>
      <c r="R62" s="412"/>
      <c r="S62" s="48"/>
      <c r="T62" s="28"/>
      <c r="Z62" s="7"/>
    </row>
    <row r="63" spans="1:26" ht="15.75" x14ac:dyDescent="0.25">
      <c r="A63" s="26"/>
      <c r="B63" s="42"/>
      <c r="C63" s="44"/>
      <c r="D63" s="44"/>
      <c r="E63" s="413" t="s">
        <v>152</v>
      </c>
      <c r="F63" s="414" t="s">
        <v>153</v>
      </c>
      <c r="G63" s="414" t="s">
        <v>154</v>
      </c>
      <c r="H63" s="415">
        <v>68</v>
      </c>
      <c r="I63" s="431">
        <f>'Form F'!I74</f>
        <v>0</v>
      </c>
      <c r="J63" s="44"/>
      <c r="K63" s="44"/>
      <c r="L63" s="430"/>
      <c r="M63" s="378"/>
      <c r="N63" s="378"/>
      <c r="O63" s="378"/>
      <c r="P63" s="378"/>
      <c r="Q63" s="44"/>
      <c r="R63" s="412"/>
      <c r="S63" s="48"/>
      <c r="T63" s="28"/>
      <c r="V63" s="359" t="s">
        <v>973</v>
      </c>
      <c r="W63" s="359" t="s">
        <v>975</v>
      </c>
      <c r="X63" s="360" t="s">
        <v>974</v>
      </c>
      <c r="Z63" s="7"/>
    </row>
    <row r="64" spans="1:26" ht="15.75" x14ac:dyDescent="0.25">
      <c r="A64" s="26"/>
      <c r="B64" s="42"/>
      <c r="C64" s="419"/>
      <c r="D64" s="44"/>
      <c r="E64" s="416" t="s">
        <v>155</v>
      </c>
      <c r="F64" s="417" t="s">
        <v>156</v>
      </c>
      <c r="G64" s="417" t="s">
        <v>157</v>
      </c>
      <c r="H64" s="418">
        <v>535</v>
      </c>
      <c r="I64" s="431">
        <f>'Form F'!I75</f>
        <v>0</v>
      </c>
      <c r="J64" s="44"/>
      <c r="K64" s="44"/>
      <c r="L64" s="430"/>
      <c r="M64" s="378"/>
      <c r="N64" s="378"/>
      <c r="O64" s="378"/>
      <c r="P64" s="378"/>
      <c r="Q64" s="44"/>
      <c r="R64" s="412"/>
      <c r="S64" s="48"/>
      <c r="T64" s="28"/>
      <c r="Z64" s="7"/>
    </row>
    <row r="65" spans="1:26" ht="15.75" x14ac:dyDescent="0.25">
      <c r="A65" s="26"/>
      <c r="B65" s="42"/>
      <c r="C65" s="44"/>
      <c r="D65" s="44"/>
      <c r="E65" s="413" t="s">
        <v>158</v>
      </c>
      <c r="F65" s="414" t="s">
        <v>159</v>
      </c>
      <c r="G65" s="414" t="s">
        <v>160</v>
      </c>
      <c r="H65" s="415">
        <v>70</v>
      </c>
      <c r="I65" s="431">
        <f>'Form F'!I76</f>
        <v>0</v>
      </c>
      <c r="J65" s="44"/>
      <c r="K65" s="44"/>
      <c r="L65" s="430"/>
      <c r="M65" s="378"/>
      <c r="N65" s="378"/>
      <c r="O65" s="378"/>
      <c r="P65" s="378"/>
      <c r="Q65" s="44"/>
      <c r="R65" s="412"/>
      <c r="S65" s="48"/>
      <c r="T65" s="28"/>
      <c r="Z65" s="7"/>
    </row>
    <row r="66" spans="1:26" ht="15.75" x14ac:dyDescent="0.25">
      <c r="A66" s="26"/>
      <c r="B66" s="42"/>
      <c r="C66" s="44"/>
      <c r="D66" s="373"/>
      <c r="E66" s="416" t="s">
        <v>161</v>
      </c>
      <c r="F66" s="417" t="s">
        <v>162</v>
      </c>
      <c r="G66" s="417" t="s">
        <v>163</v>
      </c>
      <c r="H66" s="418">
        <v>72</v>
      </c>
      <c r="I66" s="431">
        <f>'Form F'!I77</f>
        <v>0</v>
      </c>
      <c r="J66" s="44"/>
      <c r="K66" s="44"/>
      <c r="L66" s="430"/>
      <c r="M66" s="378"/>
      <c r="N66" s="378"/>
      <c r="O66" s="378"/>
      <c r="P66" s="378"/>
      <c r="Q66" s="44"/>
      <c r="R66" s="412"/>
      <c r="S66" s="48"/>
      <c r="T66" s="28"/>
      <c r="Z66" s="7"/>
    </row>
    <row r="67" spans="1:26" ht="15.75" x14ac:dyDescent="0.25">
      <c r="A67" s="26"/>
      <c r="B67" s="42"/>
      <c r="C67" s="374"/>
      <c r="D67" s="374"/>
      <c r="E67" s="413" t="s">
        <v>164</v>
      </c>
      <c r="F67" s="414" t="s">
        <v>165</v>
      </c>
      <c r="G67" s="414" t="s">
        <v>166</v>
      </c>
      <c r="H67" s="415">
        <v>74</v>
      </c>
      <c r="I67" s="431">
        <f>'Form F'!I78</f>
        <v>0</v>
      </c>
      <c r="J67" s="44"/>
      <c r="K67" s="44"/>
      <c r="L67" s="430"/>
      <c r="M67" s="378"/>
      <c r="N67" s="378"/>
      <c r="O67" s="378"/>
      <c r="P67" s="378"/>
      <c r="Q67" s="44"/>
      <c r="R67" s="412"/>
      <c r="S67" s="48"/>
      <c r="T67" s="28"/>
      <c r="Z67" s="7"/>
    </row>
    <row r="68" spans="1:26" ht="15.75" x14ac:dyDescent="0.25">
      <c r="A68" s="26"/>
      <c r="B68" s="42"/>
      <c r="C68" s="44"/>
      <c r="D68" s="44"/>
      <c r="E68" s="416" t="s">
        <v>167</v>
      </c>
      <c r="F68" s="417" t="s">
        <v>168</v>
      </c>
      <c r="G68" s="417" t="s">
        <v>169</v>
      </c>
      <c r="H68" s="418">
        <v>76</v>
      </c>
      <c r="I68" s="431">
        <f>'Form F'!I79</f>
        <v>0</v>
      </c>
      <c r="J68" s="44"/>
      <c r="K68" s="44"/>
      <c r="L68" s="430"/>
      <c r="M68" s="378"/>
      <c r="N68" s="378"/>
      <c r="O68" s="378"/>
      <c r="P68" s="378"/>
      <c r="Q68" s="44"/>
      <c r="R68" s="412"/>
      <c r="S68" s="48"/>
      <c r="T68" s="28"/>
      <c r="Z68" s="7"/>
    </row>
    <row r="69" spans="1:26" ht="15.75" x14ac:dyDescent="0.25">
      <c r="A69" s="26"/>
      <c r="B69" s="42"/>
      <c r="C69" s="44"/>
      <c r="D69" s="44"/>
      <c r="E69" s="413" t="s">
        <v>170</v>
      </c>
      <c r="F69" s="414" t="s">
        <v>171</v>
      </c>
      <c r="G69" s="414" t="s">
        <v>172</v>
      </c>
      <c r="H69" s="415">
        <v>86</v>
      </c>
      <c r="I69" s="431">
        <f>'Form F'!I80</f>
        <v>0</v>
      </c>
      <c r="J69" s="44"/>
      <c r="K69" s="44"/>
      <c r="L69" s="430"/>
      <c r="M69" s="378"/>
      <c r="N69" s="378"/>
      <c r="O69" s="378"/>
      <c r="P69" s="378"/>
      <c r="Q69" s="44"/>
      <c r="R69" s="412"/>
      <c r="S69" s="48"/>
      <c r="T69" s="28"/>
      <c r="Z69" s="7"/>
    </row>
    <row r="70" spans="1:26" ht="15.75" x14ac:dyDescent="0.25">
      <c r="A70" s="26"/>
      <c r="B70" s="42"/>
      <c r="C70" s="44"/>
      <c r="D70" s="44"/>
      <c r="E70" s="416" t="s">
        <v>173</v>
      </c>
      <c r="F70" s="417" t="s">
        <v>174</v>
      </c>
      <c r="G70" s="417" t="s">
        <v>175</v>
      </c>
      <c r="H70" s="418">
        <v>96</v>
      </c>
      <c r="I70" s="431">
        <f>'Form F'!I81</f>
        <v>0</v>
      </c>
      <c r="J70" s="44"/>
      <c r="K70" s="44"/>
      <c r="L70" s="430"/>
      <c r="M70" s="378"/>
      <c r="N70" s="378"/>
      <c r="O70" s="378"/>
      <c r="P70" s="378"/>
      <c r="Q70" s="44"/>
      <c r="R70" s="412"/>
      <c r="S70" s="48"/>
      <c r="T70" s="28"/>
      <c r="Z70" s="7"/>
    </row>
    <row r="71" spans="1:26" ht="15.75" x14ac:dyDescent="0.25">
      <c r="A71" s="26"/>
      <c r="B71" s="42"/>
      <c r="C71" s="44"/>
      <c r="D71" s="44"/>
      <c r="E71" s="413" t="s">
        <v>176</v>
      </c>
      <c r="F71" s="414" t="s">
        <v>177</v>
      </c>
      <c r="G71" s="414" t="s">
        <v>178</v>
      </c>
      <c r="H71" s="415">
        <v>100</v>
      </c>
      <c r="I71" s="431">
        <f>'Form F'!I82</f>
        <v>0</v>
      </c>
      <c r="J71" s="44"/>
      <c r="K71" s="44"/>
      <c r="L71" s="430"/>
      <c r="M71" s="378"/>
      <c r="N71" s="378"/>
      <c r="O71" s="378"/>
      <c r="P71" s="378"/>
      <c r="Q71" s="44"/>
      <c r="R71" s="412"/>
      <c r="S71" s="48"/>
      <c r="T71" s="28"/>
      <c r="Z71" s="7"/>
    </row>
    <row r="72" spans="1:26" ht="15.75" x14ac:dyDescent="0.25">
      <c r="A72" s="26"/>
      <c r="B72" s="42"/>
      <c r="C72" s="44"/>
      <c r="D72" s="44"/>
      <c r="E72" s="416" t="s">
        <v>179</v>
      </c>
      <c r="F72" s="417" t="s">
        <v>180</v>
      </c>
      <c r="G72" s="417" t="s">
        <v>181</v>
      </c>
      <c r="H72" s="418">
        <v>854</v>
      </c>
      <c r="I72" s="431">
        <f>'Form F'!I83</f>
        <v>0</v>
      </c>
      <c r="J72" s="44"/>
      <c r="K72" s="44"/>
      <c r="L72" s="430"/>
      <c r="M72" s="378"/>
      <c r="N72" s="378"/>
      <c r="O72" s="378"/>
      <c r="P72" s="378"/>
      <c r="Q72" s="44"/>
      <c r="R72" s="412"/>
      <c r="S72" s="48"/>
      <c r="T72" s="28"/>
      <c r="Z72" s="7"/>
    </row>
    <row r="73" spans="1:26" ht="15.75" x14ac:dyDescent="0.25">
      <c r="A73" s="26"/>
      <c r="B73" s="42"/>
      <c r="C73" s="44"/>
      <c r="D73" s="44"/>
      <c r="E73" s="413" t="s">
        <v>182</v>
      </c>
      <c r="F73" s="414" t="s">
        <v>183</v>
      </c>
      <c r="G73" s="414" t="s">
        <v>184</v>
      </c>
      <c r="H73" s="415">
        <v>108</v>
      </c>
      <c r="I73" s="431">
        <f>'Form F'!I84</f>
        <v>0</v>
      </c>
      <c r="J73" s="44"/>
      <c r="K73" s="44"/>
      <c r="L73" s="430"/>
      <c r="M73" s="378"/>
      <c r="N73" s="378"/>
      <c r="O73" s="378"/>
      <c r="P73" s="378"/>
      <c r="Q73" s="44"/>
      <c r="R73" s="412"/>
      <c r="S73" s="48"/>
      <c r="T73" s="28"/>
      <c r="Z73" s="6"/>
    </row>
    <row r="74" spans="1:26" ht="15.75" x14ac:dyDescent="0.25">
      <c r="A74" s="26"/>
      <c r="B74" s="42"/>
      <c r="C74" s="44"/>
      <c r="D74" s="44"/>
      <c r="E74" s="416" t="s">
        <v>185</v>
      </c>
      <c r="F74" s="417" t="s">
        <v>186</v>
      </c>
      <c r="G74" s="417" t="s">
        <v>187</v>
      </c>
      <c r="H74" s="418">
        <v>132</v>
      </c>
      <c r="I74" s="431">
        <f>'Form F'!I85</f>
        <v>0</v>
      </c>
      <c r="J74" s="44"/>
      <c r="K74" s="44"/>
      <c r="L74" s="430"/>
      <c r="M74" s="378"/>
      <c r="N74" s="378"/>
      <c r="O74" s="378"/>
      <c r="P74" s="378"/>
      <c r="Q74" s="44"/>
      <c r="R74" s="412"/>
      <c r="S74" s="48"/>
      <c r="T74" s="28"/>
      <c r="Z74" s="7"/>
    </row>
    <row r="75" spans="1:26" ht="15.75" x14ac:dyDescent="0.25">
      <c r="A75" s="26"/>
      <c r="B75" s="42"/>
      <c r="C75" s="419"/>
      <c r="D75" s="44"/>
      <c r="E75" s="413" t="s">
        <v>188</v>
      </c>
      <c r="F75" s="414" t="s">
        <v>189</v>
      </c>
      <c r="G75" s="414" t="s">
        <v>190</v>
      </c>
      <c r="H75" s="415">
        <v>116</v>
      </c>
      <c r="I75" s="431">
        <f>'Form F'!I86</f>
        <v>0</v>
      </c>
      <c r="J75" s="44"/>
      <c r="K75" s="44"/>
      <c r="L75" s="430"/>
      <c r="M75" s="378"/>
      <c r="N75" s="378"/>
      <c r="O75" s="378"/>
      <c r="P75" s="378"/>
      <c r="Q75" s="44"/>
      <c r="R75" s="412"/>
      <c r="S75" s="48"/>
      <c r="T75" s="28"/>
      <c r="Z75" s="7"/>
    </row>
    <row r="76" spans="1:26" ht="15.75" x14ac:dyDescent="0.25">
      <c r="A76" s="26"/>
      <c r="B76" s="42"/>
      <c r="C76" s="44"/>
      <c r="D76" s="44"/>
      <c r="E76" s="416" t="s">
        <v>191</v>
      </c>
      <c r="F76" s="417" t="s">
        <v>192</v>
      </c>
      <c r="G76" s="417" t="s">
        <v>193</v>
      </c>
      <c r="H76" s="418">
        <v>120</v>
      </c>
      <c r="I76" s="431">
        <f>'Form F'!I87</f>
        <v>0</v>
      </c>
      <c r="J76" s="44"/>
      <c r="K76" s="44"/>
      <c r="L76" s="430"/>
      <c r="M76" s="378"/>
      <c r="N76" s="378"/>
      <c r="O76" s="378"/>
      <c r="P76" s="378"/>
      <c r="Q76" s="44"/>
      <c r="R76" s="412"/>
      <c r="S76" s="48"/>
      <c r="T76" s="28"/>
      <c r="Z76" s="7"/>
    </row>
    <row r="77" spans="1:26" ht="15.75" x14ac:dyDescent="0.25">
      <c r="A77" s="26"/>
      <c r="B77" s="42"/>
      <c r="C77" s="44"/>
      <c r="D77" s="44"/>
      <c r="E77" s="413" t="s">
        <v>194</v>
      </c>
      <c r="F77" s="414" t="s">
        <v>195</v>
      </c>
      <c r="G77" s="414" t="s">
        <v>196</v>
      </c>
      <c r="H77" s="415">
        <v>124</v>
      </c>
      <c r="I77" s="431">
        <f>'Form F'!I88</f>
        <v>0</v>
      </c>
      <c r="J77" s="44"/>
      <c r="K77" s="44"/>
      <c r="L77" s="430"/>
      <c r="M77" s="378"/>
      <c r="N77" s="378"/>
      <c r="O77" s="378"/>
      <c r="P77" s="378"/>
      <c r="Q77" s="44"/>
      <c r="R77" s="412"/>
      <c r="S77" s="48"/>
      <c r="T77" s="28"/>
      <c r="Z77" s="7"/>
    </row>
    <row r="78" spans="1:26" ht="15.75" x14ac:dyDescent="0.25">
      <c r="A78" s="26"/>
      <c r="B78" s="42"/>
      <c r="C78" s="44"/>
      <c r="D78" s="44"/>
      <c r="E78" s="416" t="s">
        <v>197</v>
      </c>
      <c r="F78" s="417" t="s">
        <v>198</v>
      </c>
      <c r="G78" s="417" t="s">
        <v>199</v>
      </c>
      <c r="H78" s="418">
        <v>136</v>
      </c>
      <c r="I78" s="431">
        <f>'Form F'!I89</f>
        <v>0</v>
      </c>
      <c r="J78" s="44"/>
      <c r="K78" s="44"/>
      <c r="L78" s="430"/>
      <c r="M78" s="378"/>
      <c r="N78" s="378"/>
      <c r="O78" s="378"/>
      <c r="P78" s="378"/>
      <c r="Q78" s="44"/>
      <c r="R78" s="412"/>
      <c r="S78" s="48"/>
      <c r="T78" s="28"/>
      <c r="Z78" s="7"/>
    </row>
    <row r="79" spans="1:26" ht="15.75" x14ac:dyDescent="0.25">
      <c r="A79" s="26"/>
      <c r="B79" s="42"/>
      <c r="C79" s="44"/>
      <c r="D79" s="44"/>
      <c r="E79" s="413" t="s">
        <v>200</v>
      </c>
      <c r="F79" s="414" t="s">
        <v>201</v>
      </c>
      <c r="G79" s="414" t="s">
        <v>202</v>
      </c>
      <c r="H79" s="415">
        <v>140</v>
      </c>
      <c r="I79" s="431">
        <f>'Form F'!I90</f>
        <v>0</v>
      </c>
      <c r="J79" s="44"/>
      <c r="K79" s="44"/>
      <c r="L79" s="430"/>
      <c r="M79" s="378"/>
      <c r="N79" s="378"/>
      <c r="O79" s="378"/>
      <c r="P79" s="378"/>
      <c r="Q79" s="44"/>
      <c r="R79" s="412"/>
      <c r="S79" s="48"/>
      <c r="T79" s="28"/>
      <c r="Z79" s="7"/>
    </row>
    <row r="80" spans="1:26" ht="15.75" x14ac:dyDescent="0.25">
      <c r="A80" s="26"/>
      <c r="B80" s="42"/>
      <c r="C80" s="44"/>
      <c r="D80" s="44"/>
      <c r="E80" s="416" t="s">
        <v>203</v>
      </c>
      <c r="F80" s="417" t="s">
        <v>204</v>
      </c>
      <c r="G80" s="417" t="s">
        <v>205</v>
      </c>
      <c r="H80" s="418">
        <v>148</v>
      </c>
      <c r="I80" s="431">
        <f>'Form F'!I91</f>
        <v>0</v>
      </c>
      <c r="J80" s="44"/>
      <c r="K80" s="44"/>
      <c r="L80" s="430"/>
      <c r="M80" s="378"/>
      <c r="N80" s="378"/>
      <c r="O80" s="378"/>
      <c r="P80" s="378"/>
      <c r="Q80" s="44"/>
      <c r="R80" s="412"/>
      <c r="S80" s="48"/>
      <c r="T80" s="28"/>
      <c r="Z80" s="6"/>
    </row>
    <row r="81" spans="1:26" ht="15.75" x14ac:dyDescent="0.25">
      <c r="A81" s="26"/>
      <c r="B81" s="42"/>
      <c r="C81" s="44"/>
      <c r="D81" s="44"/>
      <c r="E81" s="413" t="s">
        <v>206</v>
      </c>
      <c r="F81" s="414" t="s">
        <v>207</v>
      </c>
      <c r="G81" s="414" t="s">
        <v>208</v>
      </c>
      <c r="H81" s="415">
        <v>152</v>
      </c>
      <c r="I81" s="431">
        <f>'Form F'!I92</f>
        <v>0</v>
      </c>
      <c r="J81" s="44"/>
      <c r="K81" s="44"/>
      <c r="L81" s="430"/>
      <c r="M81" s="378"/>
      <c r="N81" s="378"/>
      <c r="O81" s="378"/>
      <c r="P81" s="378"/>
      <c r="Q81" s="44"/>
      <c r="R81" s="412"/>
      <c r="S81" s="48"/>
      <c r="T81" s="28"/>
      <c r="Z81" s="7"/>
    </row>
    <row r="82" spans="1:26" ht="15.75" x14ac:dyDescent="0.25">
      <c r="A82" s="26"/>
      <c r="B82" s="42"/>
      <c r="C82" s="44"/>
      <c r="D82" s="44"/>
      <c r="E82" s="416" t="s">
        <v>209</v>
      </c>
      <c r="F82" s="417" t="s">
        <v>210</v>
      </c>
      <c r="G82" s="417" t="s">
        <v>211</v>
      </c>
      <c r="H82" s="418">
        <v>156</v>
      </c>
      <c r="I82" s="431">
        <f>'Form F'!I93</f>
        <v>0</v>
      </c>
      <c r="J82" s="44"/>
      <c r="K82" s="44"/>
      <c r="L82" s="430"/>
      <c r="M82" s="378"/>
      <c r="N82" s="378"/>
      <c r="O82" s="378"/>
      <c r="P82" s="378"/>
      <c r="Q82" s="44"/>
      <c r="R82" s="412"/>
      <c r="S82" s="48"/>
      <c r="T82" s="28"/>
      <c r="Z82" s="7"/>
    </row>
    <row r="83" spans="1:26" ht="15.75" x14ac:dyDescent="0.25">
      <c r="A83" s="26"/>
      <c r="B83" s="42"/>
      <c r="C83" s="44"/>
      <c r="D83" s="44"/>
      <c r="E83" s="413" t="s">
        <v>212</v>
      </c>
      <c r="F83" s="414" t="s">
        <v>213</v>
      </c>
      <c r="G83" s="414" t="s">
        <v>214</v>
      </c>
      <c r="H83" s="415">
        <v>162</v>
      </c>
      <c r="I83" s="431">
        <f>'Form F'!I94</f>
        <v>0</v>
      </c>
      <c r="J83" s="44"/>
      <c r="K83" s="44"/>
      <c r="L83" s="430"/>
      <c r="M83" s="378"/>
      <c r="N83" s="378"/>
      <c r="O83" s="378"/>
      <c r="P83" s="378"/>
      <c r="Q83" s="44"/>
      <c r="R83" s="412"/>
      <c r="S83" s="48"/>
      <c r="T83" s="28"/>
      <c r="Z83" s="7"/>
    </row>
    <row r="84" spans="1:26" ht="15.75" x14ac:dyDescent="0.25">
      <c r="A84" s="26"/>
      <c r="B84" s="42"/>
      <c r="C84" s="44"/>
      <c r="D84" s="44"/>
      <c r="E84" s="416" t="s">
        <v>215</v>
      </c>
      <c r="F84" s="417" t="s">
        <v>216</v>
      </c>
      <c r="G84" s="417" t="s">
        <v>217</v>
      </c>
      <c r="H84" s="418">
        <v>166</v>
      </c>
      <c r="I84" s="431">
        <f>'Form F'!I95</f>
        <v>0</v>
      </c>
      <c r="J84" s="44"/>
      <c r="K84" s="44"/>
      <c r="L84" s="430"/>
      <c r="M84" s="378"/>
      <c r="N84" s="378"/>
      <c r="O84" s="378"/>
      <c r="P84" s="378"/>
      <c r="Q84" s="44"/>
      <c r="R84" s="412"/>
      <c r="S84" s="48"/>
      <c r="T84" s="28"/>
      <c r="Z84" s="7"/>
    </row>
    <row r="85" spans="1:26" ht="15.75" x14ac:dyDescent="0.25">
      <c r="A85" s="26"/>
      <c r="B85" s="42"/>
      <c r="C85" s="44"/>
      <c r="D85" s="44"/>
      <c r="E85" s="413" t="s">
        <v>218</v>
      </c>
      <c r="F85" s="414" t="s">
        <v>219</v>
      </c>
      <c r="G85" s="414" t="s">
        <v>220</v>
      </c>
      <c r="H85" s="415">
        <v>170</v>
      </c>
      <c r="I85" s="431">
        <f>'Form F'!I96</f>
        <v>0</v>
      </c>
      <c r="J85" s="44"/>
      <c r="K85" s="44"/>
      <c r="L85" s="430"/>
      <c r="M85" s="378"/>
      <c r="N85" s="378"/>
      <c r="O85" s="378"/>
      <c r="P85" s="378"/>
      <c r="Q85" s="44"/>
      <c r="R85" s="412"/>
      <c r="S85" s="48"/>
      <c r="T85" s="28"/>
      <c r="Z85" s="7"/>
    </row>
    <row r="86" spans="1:26" ht="15.75" x14ac:dyDescent="0.25">
      <c r="A86" s="26"/>
      <c r="B86" s="42"/>
      <c r="C86" s="44"/>
      <c r="D86" s="44"/>
      <c r="E86" s="416" t="s">
        <v>221</v>
      </c>
      <c r="F86" s="417" t="s">
        <v>222</v>
      </c>
      <c r="G86" s="417" t="s">
        <v>223</v>
      </c>
      <c r="H86" s="418">
        <v>174</v>
      </c>
      <c r="I86" s="431">
        <f>'Form F'!I97</f>
        <v>0</v>
      </c>
      <c r="J86" s="44"/>
      <c r="K86" s="44"/>
      <c r="L86" s="430"/>
      <c r="M86" s="378"/>
      <c r="N86" s="378"/>
      <c r="O86" s="378"/>
      <c r="P86" s="378"/>
      <c r="Q86" s="44"/>
      <c r="R86" s="412"/>
      <c r="S86" s="48"/>
      <c r="T86" s="28"/>
      <c r="Z86" s="7"/>
    </row>
    <row r="87" spans="1:26" ht="15.75" x14ac:dyDescent="0.25">
      <c r="A87" s="26"/>
      <c r="B87" s="42"/>
      <c r="C87" s="44"/>
      <c r="D87" s="44"/>
      <c r="E87" s="413" t="s">
        <v>224</v>
      </c>
      <c r="F87" s="414" t="s">
        <v>225</v>
      </c>
      <c r="G87" s="414" t="s">
        <v>226</v>
      </c>
      <c r="H87" s="415">
        <v>180</v>
      </c>
      <c r="I87" s="431">
        <f>'Form F'!I98</f>
        <v>0</v>
      </c>
      <c r="J87" s="44"/>
      <c r="K87" s="44"/>
      <c r="L87" s="430"/>
      <c r="M87" s="378"/>
      <c r="N87" s="378"/>
      <c r="O87" s="378"/>
      <c r="P87" s="378"/>
      <c r="Q87" s="44"/>
      <c r="R87" s="412"/>
      <c r="S87" s="48"/>
      <c r="T87" s="28"/>
      <c r="Z87" s="7"/>
    </row>
    <row r="88" spans="1:26" ht="15.75" x14ac:dyDescent="0.25">
      <c r="A88" s="26"/>
      <c r="B88" s="42"/>
      <c r="C88" s="419"/>
      <c r="D88" s="44"/>
      <c r="E88" s="416" t="s">
        <v>227</v>
      </c>
      <c r="F88" s="417" t="s">
        <v>228</v>
      </c>
      <c r="G88" s="417" t="s">
        <v>229</v>
      </c>
      <c r="H88" s="418">
        <v>178</v>
      </c>
      <c r="I88" s="431">
        <f>'Form F'!I99</f>
        <v>0</v>
      </c>
      <c r="J88" s="44"/>
      <c r="K88" s="44"/>
      <c r="L88" s="430"/>
      <c r="M88" s="378"/>
      <c r="N88" s="378"/>
      <c r="O88" s="378"/>
      <c r="P88" s="378"/>
      <c r="Q88" s="44"/>
      <c r="R88" s="412"/>
      <c r="S88" s="48"/>
      <c r="T88" s="28"/>
      <c r="Z88" s="7"/>
    </row>
    <row r="89" spans="1:26" ht="15.75" x14ac:dyDescent="0.25">
      <c r="A89" s="26"/>
      <c r="B89" s="42"/>
      <c r="C89" s="44"/>
      <c r="D89" s="44"/>
      <c r="E89" s="413" t="s">
        <v>230</v>
      </c>
      <c r="F89" s="414" t="s">
        <v>231</v>
      </c>
      <c r="G89" s="414" t="s">
        <v>232</v>
      </c>
      <c r="H89" s="415">
        <v>184</v>
      </c>
      <c r="I89" s="431">
        <f>'Form F'!I100</f>
        <v>0</v>
      </c>
      <c r="J89" s="44"/>
      <c r="K89" s="44"/>
      <c r="L89" s="430"/>
      <c r="M89" s="378"/>
      <c r="N89" s="378"/>
      <c r="O89" s="378"/>
      <c r="P89" s="378"/>
      <c r="Q89" s="44"/>
      <c r="R89" s="412"/>
      <c r="S89" s="48"/>
      <c r="T89" s="28"/>
      <c r="Z89" s="7"/>
    </row>
    <row r="90" spans="1:26" ht="15.75" x14ac:dyDescent="0.25">
      <c r="A90" s="26"/>
      <c r="B90" s="42"/>
      <c r="C90" s="44"/>
      <c r="D90" s="44"/>
      <c r="E90" s="416" t="s">
        <v>233</v>
      </c>
      <c r="F90" s="417" t="s">
        <v>234</v>
      </c>
      <c r="G90" s="417" t="s">
        <v>235</v>
      </c>
      <c r="H90" s="418">
        <v>188</v>
      </c>
      <c r="I90" s="431">
        <f>'Form F'!I101</f>
        <v>0</v>
      </c>
      <c r="J90" s="44"/>
      <c r="K90" s="44"/>
      <c r="L90" s="430"/>
      <c r="M90" s="378"/>
      <c r="N90" s="378"/>
      <c r="O90" s="378"/>
      <c r="P90" s="378"/>
      <c r="Q90" s="44"/>
      <c r="R90" s="412"/>
      <c r="S90" s="48"/>
      <c r="T90" s="28"/>
      <c r="Z90" s="7"/>
    </row>
    <row r="91" spans="1:26" ht="15.75" x14ac:dyDescent="0.25">
      <c r="A91" s="26"/>
      <c r="B91" s="42"/>
      <c r="C91" s="44"/>
      <c r="D91" s="44"/>
      <c r="E91" s="413" t="s">
        <v>236</v>
      </c>
      <c r="F91" s="414" t="s">
        <v>237</v>
      </c>
      <c r="G91" s="414" t="s">
        <v>238</v>
      </c>
      <c r="H91" s="415">
        <v>384</v>
      </c>
      <c r="I91" s="431">
        <f>'Form F'!I102</f>
        <v>0</v>
      </c>
      <c r="J91" s="44"/>
      <c r="K91" s="44"/>
      <c r="L91" s="430"/>
      <c r="M91" s="378"/>
      <c r="N91" s="378"/>
      <c r="O91" s="378"/>
      <c r="P91" s="378"/>
      <c r="Q91" s="44"/>
      <c r="R91" s="412"/>
      <c r="S91" s="48"/>
      <c r="T91" s="28"/>
      <c r="Z91" s="7"/>
    </row>
    <row r="92" spans="1:26" ht="15.75" x14ac:dyDescent="0.25">
      <c r="A92" s="26"/>
      <c r="B92" s="42"/>
      <c r="C92" s="44"/>
      <c r="D92" s="44"/>
      <c r="E92" s="416" t="s">
        <v>239</v>
      </c>
      <c r="F92" s="417" t="s">
        <v>240</v>
      </c>
      <c r="G92" s="417" t="s">
        <v>241</v>
      </c>
      <c r="H92" s="418">
        <v>191</v>
      </c>
      <c r="I92" s="431">
        <f>'Form F'!I103</f>
        <v>0</v>
      </c>
      <c r="J92" s="44"/>
      <c r="K92" s="44"/>
      <c r="L92" s="430"/>
      <c r="M92" s="378"/>
      <c r="N92" s="378"/>
      <c r="O92" s="378"/>
      <c r="P92" s="378"/>
      <c r="Q92" s="44"/>
      <c r="R92" s="412"/>
      <c r="S92" s="48"/>
      <c r="T92" s="28"/>
      <c r="Z92" s="7"/>
    </row>
    <row r="93" spans="1:26" ht="15.75" x14ac:dyDescent="0.25">
      <c r="A93" s="26"/>
      <c r="B93" s="42"/>
      <c r="C93" s="44"/>
      <c r="D93" s="44"/>
      <c r="E93" s="413" t="s">
        <v>242</v>
      </c>
      <c r="F93" s="414" t="s">
        <v>243</v>
      </c>
      <c r="G93" s="414" t="s">
        <v>244</v>
      </c>
      <c r="H93" s="415">
        <v>192</v>
      </c>
      <c r="I93" s="431">
        <f>'Form F'!I104</f>
        <v>0</v>
      </c>
      <c r="J93" s="44"/>
      <c r="K93" s="44"/>
      <c r="L93" s="430"/>
      <c r="M93" s="378"/>
      <c r="N93" s="378"/>
      <c r="O93" s="378"/>
      <c r="P93" s="378"/>
      <c r="Q93" s="44"/>
      <c r="R93" s="412"/>
      <c r="S93" s="48"/>
      <c r="T93" s="28"/>
      <c r="Z93" s="7"/>
    </row>
    <row r="94" spans="1:26" ht="15.75" x14ac:dyDescent="0.25">
      <c r="A94" s="26"/>
      <c r="B94" s="42"/>
      <c r="C94" s="44"/>
      <c r="D94" s="44"/>
      <c r="E94" s="416" t="s">
        <v>245</v>
      </c>
      <c r="F94" s="417" t="s">
        <v>246</v>
      </c>
      <c r="G94" s="417" t="s">
        <v>247</v>
      </c>
      <c r="H94" s="418">
        <v>531</v>
      </c>
      <c r="I94" s="431">
        <f>'Form F'!I105</f>
        <v>0</v>
      </c>
      <c r="J94" s="44"/>
      <c r="K94" s="44"/>
      <c r="L94" s="430"/>
      <c r="M94" s="378"/>
      <c r="N94" s="378"/>
      <c r="O94" s="378"/>
      <c r="P94" s="378"/>
      <c r="Q94" s="44"/>
      <c r="R94" s="412"/>
      <c r="S94" s="48"/>
      <c r="T94" s="28"/>
      <c r="Z94" s="7"/>
    </row>
    <row r="95" spans="1:26" ht="15.75" x14ac:dyDescent="0.25">
      <c r="A95" s="26"/>
      <c r="B95" s="42"/>
      <c r="C95" s="44"/>
      <c r="D95" s="44"/>
      <c r="E95" s="413" t="s">
        <v>248</v>
      </c>
      <c r="F95" s="414" t="s">
        <v>249</v>
      </c>
      <c r="G95" s="414" t="s">
        <v>250</v>
      </c>
      <c r="H95" s="415">
        <v>196</v>
      </c>
      <c r="I95" s="431">
        <f>'Form F'!I106</f>
        <v>0</v>
      </c>
      <c r="J95" s="44"/>
      <c r="K95" s="44"/>
      <c r="L95" s="430"/>
      <c r="M95" s="378"/>
      <c r="N95" s="378"/>
      <c r="O95" s="378"/>
      <c r="P95" s="378"/>
      <c r="Q95" s="44"/>
      <c r="R95" s="412"/>
      <c r="S95" s="48"/>
      <c r="T95" s="28"/>
      <c r="Z95" s="7"/>
    </row>
    <row r="96" spans="1:26" ht="15.75" x14ac:dyDescent="0.25">
      <c r="A96" s="26"/>
      <c r="B96" s="42"/>
      <c r="C96" s="44"/>
      <c r="D96" s="44"/>
      <c r="E96" s="416" t="s">
        <v>251</v>
      </c>
      <c r="F96" s="417" t="s">
        <v>252</v>
      </c>
      <c r="G96" s="417" t="s">
        <v>253</v>
      </c>
      <c r="H96" s="418">
        <v>203</v>
      </c>
      <c r="I96" s="431">
        <f>'Form F'!I107</f>
        <v>0</v>
      </c>
      <c r="J96" s="44"/>
      <c r="K96" s="44"/>
      <c r="L96" s="430"/>
      <c r="M96" s="378"/>
      <c r="N96" s="378"/>
      <c r="O96" s="378"/>
      <c r="P96" s="378"/>
      <c r="Q96" s="44"/>
      <c r="R96" s="412"/>
      <c r="S96" s="48"/>
      <c r="T96" s="28"/>
      <c r="Z96" s="7"/>
    </row>
    <row r="97" spans="1:26" ht="15.75" x14ac:dyDescent="0.25">
      <c r="A97" s="26"/>
      <c r="B97" s="42"/>
      <c r="C97" s="44"/>
      <c r="D97" s="44"/>
      <c r="E97" s="413" t="s">
        <v>254</v>
      </c>
      <c r="F97" s="414" t="s">
        <v>255</v>
      </c>
      <c r="G97" s="414" t="s">
        <v>256</v>
      </c>
      <c r="H97" s="415">
        <v>208</v>
      </c>
      <c r="I97" s="431">
        <f>'Form F'!I108</f>
        <v>0</v>
      </c>
      <c r="J97" s="44"/>
      <c r="K97" s="44"/>
      <c r="L97" s="430"/>
      <c r="M97" s="378"/>
      <c r="N97" s="378"/>
      <c r="O97" s="378"/>
      <c r="P97" s="378"/>
      <c r="Q97" s="44"/>
      <c r="R97" s="412"/>
      <c r="S97" s="48"/>
      <c r="T97" s="28"/>
      <c r="Z97" s="7"/>
    </row>
    <row r="98" spans="1:26" ht="15.75" x14ac:dyDescent="0.25">
      <c r="A98" s="26"/>
      <c r="B98" s="42"/>
      <c r="C98" s="44"/>
      <c r="D98" s="44"/>
      <c r="E98" s="416" t="s">
        <v>257</v>
      </c>
      <c r="F98" s="417" t="s">
        <v>258</v>
      </c>
      <c r="G98" s="417" t="s">
        <v>259</v>
      </c>
      <c r="H98" s="418">
        <v>262</v>
      </c>
      <c r="I98" s="431">
        <f>'Form F'!I109</f>
        <v>0</v>
      </c>
      <c r="J98" s="44"/>
      <c r="K98" s="44"/>
      <c r="L98" s="430"/>
      <c r="M98" s="378"/>
      <c r="N98" s="378"/>
      <c r="O98" s="378"/>
      <c r="P98" s="378"/>
      <c r="Q98" s="282"/>
      <c r="R98" s="412"/>
      <c r="S98" s="48"/>
      <c r="T98" s="28"/>
      <c r="Z98" s="7"/>
    </row>
    <row r="99" spans="1:26" ht="15.75" x14ac:dyDescent="0.25">
      <c r="A99" s="26"/>
      <c r="B99" s="42"/>
      <c r="C99" s="419"/>
      <c r="D99" s="44"/>
      <c r="E99" s="413" t="s">
        <v>260</v>
      </c>
      <c r="F99" s="414" t="s">
        <v>261</v>
      </c>
      <c r="G99" s="414" t="s">
        <v>262</v>
      </c>
      <c r="H99" s="415">
        <v>212</v>
      </c>
      <c r="I99" s="431">
        <f>'Form F'!I110</f>
        <v>0</v>
      </c>
      <c r="J99" s="44"/>
      <c r="K99" s="44"/>
      <c r="L99" s="430"/>
      <c r="M99" s="378"/>
      <c r="N99" s="378"/>
      <c r="O99" s="378"/>
      <c r="P99" s="378"/>
      <c r="Q99" s="282"/>
      <c r="R99" s="412"/>
      <c r="S99" s="48"/>
      <c r="T99" s="28"/>
      <c r="Z99" s="7"/>
    </row>
    <row r="100" spans="1:26" ht="15.75" x14ac:dyDescent="0.25">
      <c r="A100" s="26"/>
      <c r="B100" s="42"/>
      <c r="C100" s="419"/>
      <c r="D100" s="44"/>
      <c r="E100" s="416" t="s">
        <v>263</v>
      </c>
      <c r="F100" s="417" t="s">
        <v>264</v>
      </c>
      <c r="G100" s="417" t="s">
        <v>265</v>
      </c>
      <c r="H100" s="418">
        <v>214</v>
      </c>
      <c r="I100" s="431">
        <f>'Form F'!I111</f>
        <v>0</v>
      </c>
      <c r="J100" s="44"/>
      <c r="K100" s="44"/>
      <c r="L100" s="430"/>
      <c r="M100" s="378"/>
      <c r="N100" s="378"/>
      <c r="O100" s="378"/>
      <c r="P100" s="378"/>
      <c r="Q100" s="282"/>
      <c r="R100" s="412"/>
      <c r="S100" s="48"/>
      <c r="T100" s="28"/>
      <c r="Z100" s="7"/>
    </row>
    <row r="101" spans="1:26" ht="15.75" x14ac:dyDescent="0.25">
      <c r="A101" s="26"/>
      <c r="B101" s="42"/>
      <c r="C101" s="420"/>
      <c r="D101" s="44"/>
      <c r="E101" s="413" t="s">
        <v>266</v>
      </c>
      <c r="F101" s="414" t="s">
        <v>267</v>
      </c>
      <c r="G101" s="414" t="s">
        <v>268</v>
      </c>
      <c r="H101" s="415">
        <v>218</v>
      </c>
      <c r="I101" s="431">
        <f>'Form F'!I112</f>
        <v>0</v>
      </c>
      <c r="J101" s="44"/>
      <c r="K101" s="44"/>
      <c r="L101" s="430"/>
      <c r="M101" s="378"/>
      <c r="N101" s="378"/>
      <c r="O101" s="378"/>
      <c r="P101" s="378"/>
      <c r="Q101" s="282"/>
      <c r="R101" s="412"/>
      <c r="S101" s="48"/>
      <c r="T101" s="28"/>
      <c r="Z101" s="7"/>
    </row>
    <row r="102" spans="1:26" ht="15.75" x14ac:dyDescent="0.25">
      <c r="A102" s="26"/>
      <c r="B102" s="42"/>
      <c r="C102" s="419"/>
      <c r="D102" s="44"/>
      <c r="E102" s="416" t="s">
        <v>269</v>
      </c>
      <c r="F102" s="417" t="s">
        <v>270</v>
      </c>
      <c r="G102" s="417" t="s">
        <v>271</v>
      </c>
      <c r="H102" s="418">
        <v>818</v>
      </c>
      <c r="I102" s="431">
        <f>'Form F'!I113</f>
        <v>0</v>
      </c>
      <c r="J102" s="44"/>
      <c r="K102" s="44"/>
      <c r="L102" s="430"/>
      <c r="M102" s="378"/>
      <c r="N102" s="378"/>
      <c r="O102" s="378"/>
      <c r="P102" s="378"/>
      <c r="Q102" s="282"/>
      <c r="R102" s="412"/>
      <c r="S102" s="48"/>
      <c r="T102" s="28"/>
      <c r="Z102" s="7"/>
    </row>
    <row r="103" spans="1:26" ht="15.75" x14ac:dyDescent="0.25">
      <c r="A103" s="26"/>
      <c r="B103" s="42"/>
      <c r="C103" s="419"/>
      <c r="D103" s="44"/>
      <c r="E103" s="413" t="s">
        <v>272</v>
      </c>
      <c r="F103" s="414" t="s">
        <v>273</v>
      </c>
      <c r="G103" s="414" t="s">
        <v>274</v>
      </c>
      <c r="H103" s="415">
        <v>222</v>
      </c>
      <c r="I103" s="431">
        <f>'Form F'!I114</f>
        <v>0</v>
      </c>
      <c r="J103" s="44"/>
      <c r="K103" s="44"/>
      <c r="L103" s="430"/>
      <c r="M103" s="378"/>
      <c r="N103" s="378"/>
      <c r="O103" s="378"/>
      <c r="P103" s="378"/>
      <c r="Q103" s="282"/>
      <c r="R103" s="412"/>
      <c r="S103" s="48"/>
      <c r="T103" s="28"/>
      <c r="Z103" s="7"/>
    </row>
    <row r="104" spans="1:26" ht="15.75" x14ac:dyDescent="0.25">
      <c r="A104" s="26"/>
      <c r="B104" s="42"/>
      <c r="C104" s="419"/>
      <c r="D104" s="44"/>
      <c r="E104" s="416" t="s">
        <v>275</v>
      </c>
      <c r="F104" s="417" t="s">
        <v>276</v>
      </c>
      <c r="G104" s="417" t="s">
        <v>277</v>
      </c>
      <c r="H104" s="418">
        <v>226</v>
      </c>
      <c r="I104" s="431">
        <f>'Form F'!I115</f>
        <v>0</v>
      </c>
      <c r="J104" s="44"/>
      <c r="K104" s="44"/>
      <c r="L104" s="430"/>
      <c r="M104" s="378"/>
      <c r="N104" s="378"/>
      <c r="O104" s="378"/>
      <c r="P104" s="378"/>
      <c r="Q104" s="282"/>
      <c r="R104" s="412"/>
      <c r="S104" s="48"/>
      <c r="T104" s="28"/>
      <c r="Z104" s="7"/>
    </row>
    <row r="105" spans="1:26" ht="15.75" x14ac:dyDescent="0.25">
      <c r="A105" s="26"/>
      <c r="B105" s="42"/>
      <c r="C105" s="419"/>
      <c r="D105" s="44"/>
      <c r="E105" s="413" t="s">
        <v>278</v>
      </c>
      <c r="F105" s="414" t="s">
        <v>279</v>
      </c>
      <c r="G105" s="414" t="s">
        <v>280</v>
      </c>
      <c r="H105" s="415">
        <v>232</v>
      </c>
      <c r="I105" s="431">
        <f>'Form F'!I116</f>
        <v>0</v>
      </c>
      <c r="J105" s="44"/>
      <c r="K105" s="44"/>
      <c r="L105" s="430"/>
      <c r="M105" s="378"/>
      <c r="N105" s="378"/>
      <c r="O105" s="378"/>
      <c r="P105" s="378"/>
      <c r="Q105" s="282"/>
      <c r="R105" s="412"/>
      <c r="S105" s="48"/>
      <c r="T105" s="28"/>
      <c r="Z105" s="7"/>
    </row>
    <row r="106" spans="1:26" ht="15.75" x14ac:dyDescent="0.25">
      <c r="A106" s="26"/>
      <c r="B106" s="42"/>
      <c r="C106" s="419"/>
      <c r="D106" s="44"/>
      <c r="E106" s="416" t="s">
        <v>281</v>
      </c>
      <c r="F106" s="417" t="s">
        <v>282</v>
      </c>
      <c r="G106" s="417" t="s">
        <v>283</v>
      </c>
      <c r="H106" s="418">
        <v>233</v>
      </c>
      <c r="I106" s="431">
        <f>'Form F'!I117</f>
        <v>0</v>
      </c>
      <c r="J106" s="44"/>
      <c r="K106" s="44"/>
      <c r="L106" s="430"/>
      <c r="M106" s="378"/>
      <c r="N106" s="378"/>
      <c r="O106" s="378"/>
      <c r="P106" s="378"/>
      <c r="Q106" s="282"/>
      <c r="R106" s="412"/>
      <c r="S106" s="48"/>
      <c r="T106" s="28"/>
      <c r="Z106" s="7"/>
    </row>
    <row r="107" spans="1:26" ht="15.75" x14ac:dyDescent="0.25">
      <c r="A107" s="26"/>
      <c r="B107" s="42"/>
      <c r="C107" s="419"/>
      <c r="D107" s="44"/>
      <c r="E107" s="413" t="s">
        <v>284</v>
      </c>
      <c r="F107" s="414" t="s">
        <v>285</v>
      </c>
      <c r="G107" s="414" t="s">
        <v>286</v>
      </c>
      <c r="H107" s="415">
        <v>231</v>
      </c>
      <c r="I107" s="431">
        <f>'Form F'!I118</f>
        <v>0</v>
      </c>
      <c r="J107" s="44"/>
      <c r="K107" s="44"/>
      <c r="L107" s="430"/>
      <c r="M107" s="378"/>
      <c r="N107" s="378"/>
      <c r="O107" s="378"/>
      <c r="P107" s="378"/>
      <c r="Q107" s="282"/>
      <c r="R107" s="412"/>
      <c r="S107" s="48"/>
      <c r="T107" s="28"/>
      <c r="V107" s="359" t="s">
        <v>973</v>
      </c>
      <c r="W107" s="359" t="s">
        <v>975</v>
      </c>
      <c r="X107" s="360" t="s">
        <v>974</v>
      </c>
      <c r="Z107" s="7"/>
    </row>
    <row r="108" spans="1:26" ht="15.75" x14ac:dyDescent="0.25">
      <c r="A108" s="26"/>
      <c r="B108" s="42"/>
      <c r="C108" s="419"/>
      <c r="D108" s="44"/>
      <c r="E108" s="416" t="s">
        <v>287</v>
      </c>
      <c r="F108" s="417" t="s">
        <v>288</v>
      </c>
      <c r="G108" s="417" t="s">
        <v>289</v>
      </c>
      <c r="H108" s="418">
        <v>238</v>
      </c>
      <c r="I108" s="431">
        <f>'Form F'!I119</f>
        <v>0</v>
      </c>
      <c r="J108" s="44"/>
      <c r="K108" s="44"/>
      <c r="L108" s="430"/>
      <c r="M108" s="378"/>
      <c r="N108" s="378"/>
      <c r="O108" s="378"/>
      <c r="P108" s="378"/>
      <c r="Q108" s="282"/>
      <c r="R108" s="412"/>
      <c r="S108" s="48"/>
      <c r="T108" s="28"/>
      <c r="Z108" s="7"/>
    </row>
    <row r="109" spans="1:26" ht="15.75" x14ac:dyDescent="0.25">
      <c r="A109" s="26"/>
      <c r="B109" s="42"/>
      <c r="C109" s="419"/>
      <c r="D109" s="44"/>
      <c r="E109" s="413" t="s">
        <v>290</v>
      </c>
      <c r="F109" s="414" t="s">
        <v>291</v>
      </c>
      <c r="G109" s="414" t="s">
        <v>292</v>
      </c>
      <c r="H109" s="415">
        <v>234</v>
      </c>
      <c r="I109" s="431">
        <f>'Form F'!I120</f>
        <v>0</v>
      </c>
      <c r="J109" s="44"/>
      <c r="K109" s="44"/>
      <c r="L109" s="430"/>
      <c r="M109" s="378"/>
      <c r="N109" s="378"/>
      <c r="O109" s="378"/>
      <c r="P109" s="378"/>
      <c r="Q109" s="282"/>
      <c r="R109" s="412"/>
      <c r="S109" s="48"/>
      <c r="T109" s="28"/>
      <c r="Z109" s="7"/>
    </row>
    <row r="110" spans="1:26" ht="15.75" x14ac:dyDescent="0.25">
      <c r="A110" s="26"/>
      <c r="B110" s="42"/>
      <c r="C110" s="419"/>
      <c r="D110" s="44"/>
      <c r="E110" s="416" t="s">
        <v>293</v>
      </c>
      <c r="F110" s="417" t="s">
        <v>294</v>
      </c>
      <c r="G110" s="417" t="s">
        <v>295</v>
      </c>
      <c r="H110" s="418">
        <v>242</v>
      </c>
      <c r="I110" s="431">
        <f>'Form F'!I121</f>
        <v>0</v>
      </c>
      <c r="J110" s="44"/>
      <c r="K110" s="44"/>
      <c r="L110" s="430"/>
      <c r="M110" s="378"/>
      <c r="N110" s="378"/>
      <c r="O110" s="378"/>
      <c r="P110" s="378"/>
      <c r="Q110" s="282"/>
      <c r="R110" s="412"/>
      <c r="S110" s="48"/>
      <c r="T110" s="28"/>
      <c r="Z110" s="7"/>
    </row>
    <row r="111" spans="1:26" ht="15.75" x14ac:dyDescent="0.25">
      <c r="A111" s="26"/>
      <c r="B111" s="42"/>
      <c r="C111" s="419"/>
      <c r="D111" s="44"/>
      <c r="E111" s="413" t="s">
        <v>296</v>
      </c>
      <c r="F111" s="414" t="s">
        <v>297</v>
      </c>
      <c r="G111" s="414" t="s">
        <v>298</v>
      </c>
      <c r="H111" s="415">
        <v>246</v>
      </c>
      <c r="I111" s="431">
        <f>'Form F'!I122</f>
        <v>0</v>
      </c>
      <c r="J111" s="44"/>
      <c r="K111" s="44"/>
      <c r="L111" s="430"/>
      <c r="M111" s="378"/>
      <c r="N111" s="378"/>
      <c r="O111" s="378"/>
      <c r="P111" s="378"/>
      <c r="Q111" s="282"/>
      <c r="R111" s="412"/>
      <c r="S111" s="48"/>
      <c r="T111" s="28"/>
      <c r="Z111" s="7"/>
    </row>
    <row r="112" spans="1:26" ht="15.75" x14ac:dyDescent="0.25">
      <c r="A112" s="26"/>
      <c r="B112" s="42"/>
      <c r="C112" s="419"/>
      <c r="D112" s="44"/>
      <c r="E112" s="416" t="s">
        <v>299</v>
      </c>
      <c r="F112" s="417" t="s">
        <v>300</v>
      </c>
      <c r="G112" s="417" t="s">
        <v>301</v>
      </c>
      <c r="H112" s="418">
        <v>250</v>
      </c>
      <c r="I112" s="431">
        <f>'Form F'!I123</f>
        <v>0</v>
      </c>
      <c r="J112" s="44"/>
      <c r="K112" s="44"/>
      <c r="L112" s="430"/>
      <c r="M112" s="378"/>
      <c r="N112" s="378"/>
      <c r="O112" s="378"/>
      <c r="P112" s="378"/>
      <c r="Q112" s="282"/>
      <c r="R112" s="412"/>
      <c r="S112" s="48"/>
      <c r="T112" s="28"/>
      <c r="Z112" s="7"/>
    </row>
    <row r="113" spans="1:26" ht="15.75" x14ac:dyDescent="0.25">
      <c r="A113" s="26"/>
      <c r="B113" s="42"/>
      <c r="C113" s="419"/>
      <c r="D113" s="44"/>
      <c r="E113" s="413" t="s">
        <v>302</v>
      </c>
      <c r="F113" s="414" t="s">
        <v>303</v>
      </c>
      <c r="G113" s="414" t="s">
        <v>304</v>
      </c>
      <c r="H113" s="415">
        <v>254</v>
      </c>
      <c r="I113" s="431">
        <f>'Form F'!I124</f>
        <v>0</v>
      </c>
      <c r="J113" s="44"/>
      <c r="K113" s="44"/>
      <c r="L113" s="430"/>
      <c r="M113" s="378"/>
      <c r="N113" s="378"/>
      <c r="O113" s="378"/>
      <c r="P113" s="378"/>
      <c r="Q113" s="282"/>
      <c r="R113" s="412"/>
      <c r="S113" s="48"/>
      <c r="T113" s="28"/>
      <c r="Z113" s="7"/>
    </row>
    <row r="114" spans="1:26" ht="15.75" x14ac:dyDescent="0.25">
      <c r="A114" s="26"/>
      <c r="B114" s="42"/>
      <c r="C114" s="44"/>
      <c r="D114" s="44"/>
      <c r="E114" s="416" t="s">
        <v>305</v>
      </c>
      <c r="F114" s="417" t="s">
        <v>306</v>
      </c>
      <c r="G114" s="417" t="s">
        <v>307</v>
      </c>
      <c r="H114" s="418">
        <v>258</v>
      </c>
      <c r="I114" s="431">
        <f>'Form F'!I125</f>
        <v>0</v>
      </c>
      <c r="J114" s="44"/>
      <c r="K114" s="44"/>
      <c r="L114" s="430"/>
      <c r="M114" s="378"/>
      <c r="N114" s="378"/>
      <c r="O114" s="378"/>
      <c r="P114" s="378"/>
      <c r="Q114" s="289"/>
      <c r="R114" s="412"/>
      <c r="S114" s="48"/>
      <c r="T114" s="28"/>
    </row>
    <row r="115" spans="1:26" ht="15.75" x14ac:dyDescent="0.25">
      <c r="A115" s="26"/>
      <c r="B115" s="42"/>
      <c r="C115" s="373"/>
      <c r="D115" s="44"/>
      <c r="E115" s="413" t="s">
        <v>308</v>
      </c>
      <c r="F115" s="414" t="s">
        <v>309</v>
      </c>
      <c r="G115" s="414" t="s">
        <v>310</v>
      </c>
      <c r="H115" s="415">
        <v>260</v>
      </c>
      <c r="I115" s="431">
        <f>'Form F'!I126</f>
        <v>0</v>
      </c>
      <c r="J115" s="44"/>
      <c r="K115" s="44"/>
      <c r="L115" s="430"/>
      <c r="M115" s="378"/>
      <c r="N115" s="378"/>
      <c r="O115" s="378"/>
      <c r="P115" s="378"/>
      <c r="Q115" s="289"/>
      <c r="R115" s="412"/>
      <c r="S115" s="48"/>
      <c r="T115" s="28"/>
    </row>
    <row r="116" spans="1:26" ht="15.75" x14ac:dyDescent="0.25">
      <c r="A116" s="26"/>
      <c r="B116" s="42"/>
      <c r="C116" s="44"/>
      <c r="D116" s="44"/>
      <c r="E116" s="416" t="s">
        <v>311</v>
      </c>
      <c r="F116" s="417" t="s">
        <v>312</v>
      </c>
      <c r="G116" s="417" t="s">
        <v>313</v>
      </c>
      <c r="H116" s="418">
        <v>266</v>
      </c>
      <c r="I116" s="431">
        <f>'Form F'!I127</f>
        <v>0</v>
      </c>
      <c r="J116" s="44"/>
      <c r="K116" s="44"/>
      <c r="L116" s="430"/>
      <c r="M116" s="378"/>
      <c r="N116" s="378"/>
      <c r="O116" s="378"/>
      <c r="P116" s="378"/>
      <c r="Q116" s="289"/>
      <c r="R116" s="412"/>
      <c r="S116" s="48"/>
      <c r="T116" s="28"/>
    </row>
    <row r="117" spans="1:26" ht="15.75" x14ac:dyDescent="0.25">
      <c r="A117" s="26"/>
      <c r="B117" s="42"/>
      <c r="C117" s="44"/>
      <c r="D117" s="44"/>
      <c r="E117" s="413" t="s">
        <v>314</v>
      </c>
      <c r="F117" s="414" t="s">
        <v>315</v>
      </c>
      <c r="G117" s="414" t="s">
        <v>316</v>
      </c>
      <c r="H117" s="415">
        <v>270</v>
      </c>
      <c r="I117" s="431">
        <f>'Form F'!I128</f>
        <v>0</v>
      </c>
      <c r="J117" s="44"/>
      <c r="K117" s="44"/>
      <c r="L117" s="430"/>
      <c r="M117" s="378"/>
      <c r="N117" s="378"/>
      <c r="O117" s="378"/>
      <c r="P117" s="378"/>
      <c r="Q117" s="289"/>
      <c r="R117" s="412"/>
      <c r="S117" s="48"/>
      <c r="T117" s="28"/>
    </row>
    <row r="118" spans="1:26" ht="15.75" x14ac:dyDescent="0.25">
      <c r="A118" s="26"/>
      <c r="B118" s="42"/>
      <c r="C118" s="44"/>
      <c r="D118" s="44"/>
      <c r="E118" s="416" t="s">
        <v>317</v>
      </c>
      <c r="F118" s="417" t="s">
        <v>318</v>
      </c>
      <c r="G118" s="417" t="s">
        <v>319</v>
      </c>
      <c r="H118" s="418">
        <v>268</v>
      </c>
      <c r="I118" s="431">
        <f>'Form F'!I129</f>
        <v>0</v>
      </c>
      <c r="J118" s="44"/>
      <c r="K118" s="44"/>
      <c r="L118" s="430"/>
      <c r="M118" s="378"/>
      <c r="N118" s="378"/>
      <c r="O118" s="378"/>
      <c r="P118" s="378"/>
      <c r="Q118" s="289"/>
      <c r="R118" s="412"/>
      <c r="S118" s="48"/>
      <c r="T118" s="28"/>
    </row>
    <row r="119" spans="1:26" ht="15.75" x14ac:dyDescent="0.25">
      <c r="A119" s="26"/>
      <c r="B119" s="42"/>
      <c r="C119" s="44"/>
      <c r="D119" s="44"/>
      <c r="E119" s="413" t="s">
        <v>320</v>
      </c>
      <c r="F119" s="414" t="s">
        <v>321</v>
      </c>
      <c r="G119" s="414" t="s">
        <v>322</v>
      </c>
      <c r="H119" s="415">
        <v>276</v>
      </c>
      <c r="I119" s="431">
        <f>'Form F'!I130</f>
        <v>0</v>
      </c>
      <c r="J119" s="44"/>
      <c r="K119" s="44"/>
      <c r="L119" s="430"/>
      <c r="M119" s="378"/>
      <c r="N119" s="378"/>
      <c r="O119" s="378"/>
      <c r="P119" s="378"/>
      <c r="Q119" s="289"/>
      <c r="R119" s="412"/>
      <c r="S119" s="48"/>
      <c r="T119" s="28"/>
    </row>
    <row r="120" spans="1:26" ht="15.75" x14ac:dyDescent="0.25">
      <c r="A120" s="26"/>
      <c r="B120" s="42"/>
      <c r="C120" s="44"/>
      <c r="D120" s="44"/>
      <c r="E120" s="416" t="s">
        <v>323</v>
      </c>
      <c r="F120" s="417" t="s">
        <v>324</v>
      </c>
      <c r="G120" s="417" t="s">
        <v>325</v>
      </c>
      <c r="H120" s="418">
        <v>288</v>
      </c>
      <c r="I120" s="431">
        <f>'Form F'!I131</f>
        <v>0</v>
      </c>
      <c r="J120" s="44"/>
      <c r="K120" s="44"/>
      <c r="L120" s="430"/>
      <c r="M120" s="378"/>
      <c r="N120" s="378"/>
      <c r="O120" s="378"/>
      <c r="P120" s="378"/>
      <c r="Q120" s="44"/>
      <c r="R120" s="412"/>
      <c r="S120" s="48"/>
      <c r="T120" s="28"/>
      <c r="Z120" s="6"/>
    </row>
    <row r="121" spans="1:26" ht="15.75" x14ac:dyDescent="0.25">
      <c r="A121" s="26"/>
      <c r="B121" s="42"/>
      <c r="C121" s="44"/>
      <c r="D121" s="44"/>
      <c r="E121" s="413" t="s">
        <v>326</v>
      </c>
      <c r="F121" s="414" t="s">
        <v>327</v>
      </c>
      <c r="G121" s="414" t="s">
        <v>328</v>
      </c>
      <c r="H121" s="415">
        <v>292</v>
      </c>
      <c r="I121" s="431">
        <f>'Form F'!I132</f>
        <v>0</v>
      </c>
      <c r="J121" s="44"/>
      <c r="K121" s="44"/>
      <c r="L121" s="430"/>
      <c r="M121" s="378"/>
      <c r="N121" s="378"/>
      <c r="O121" s="378"/>
      <c r="P121" s="378"/>
      <c r="Q121" s="44"/>
      <c r="R121" s="412"/>
      <c r="S121" s="48"/>
      <c r="T121" s="28"/>
      <c r="Z121" s="6"/>
    </row>
    <row r="122" spans="1:26" ht="15.75" x14ac:dyDescent="0.25">
      <c r="A122" s="26"/>
      <c r="B122" s="42"/>
      <c r="C122" s="44"/>
      <c r="D122" s="44"/>
      <c r="E122" s="416" t="s">
        <v>329</v>
      </c>
      <c r="F122" s="417" t="s">
        <v>330</v>
      </c>
      <c r="G122" s="417" t="s">
        <v>331</v>
      </c>
      <c r="H122" s="418">
        <v>300</v>
      </c>
      <c r="I122" s="431">
        <f>'Form F'!I133</f>
        <v>0</v>
      </c>
      <c r="J122" s="44"/>
      <c r="K122" s="44"/>
      <c r="L122" s="430"/>
      <c r="M122" s="378"/>
      <c r="N122" s="378"/>
      <c r="O122" s="378"/>
      <c r="P122" s="378"/>
      <c r="Q122" s="44"/>
      <c r="R122" s="412"/>
      <c r="S122" s="48"/>
      <c r="T122" s="28"/>
      <c r="Z122" s="7"/>
    </row>
    <row r="123" spans="1:26" ht="15.75" x14ac:dyDescent="0.25">
      <c r="A123" s="26"/>
      <c r="B123" s="42"/>
      <c r="C123" s="44"/>
      <c r="D123" s="373"/>
      <c r="E123" s="413" t="s">
        <v>332</v>
      </c>
      <c r="F123" s="414" t="s">
        <v>333</v>
      </c>
      <c r="G123" s="414" t="s">
        <v>334</v>
      </c>
      <c r="H123" s="415">
        <v>304</v>
      </c>
      <c r="I123" s="431">
        <f>'Form F'!I134</f>
        <v>0</v>
      </c>
      <c r="J123" s="44"/>
      <c r="K123" s="44"/>
      <c r="L123" s="430"/>
      <c r="M123" s="378"/>
      <c r="N123" s="378"/>
      <c r="O123" s="378"/>
      <c r="P123" s="378"/>
      <c r="Q123" s="44"/>
      <c r="R123" s="412"/>
      <c r="S123" s="48"/>
      <c r="T123" s="28"/>
      <c r="Z123" s="7"/>
    </row>
    <row r="124" spans="1:26" ht="15.75" x14ac:dyDescent="0.25">
      <c r="A124" s="26"/>
      <c r="B124" s="42"/>
      <c r="C124" s="374"/>
      <c r="D124" s="374"/>
      <c r="E124" s="416" t="s">
        <v>335</v>
      </c>
      <c r="F124" s="417" t="s">
        <v>336</v>
      </c>
      <c r="G124" s="417" t="s">
        <v>337</v>
      </c>
      <c r="H124" s="418">
        <v>308</v>
      </c>
      <c r="I124" s="431">
        <f>'Form F'!I135</f>
        <v>0</v>
      </c>
      <c r="J124" s="44"/>
      <c r="K124" s="44"/>
      <c r="L124" s="430"/>
      <c r="M124" s="378"/>
      <c r="N124" s="378"/>
      <c r="O124" s="378"/>
      <c r="P124" s="378"/>
      <c r="Q124" s="44"/>
      <c r="R124" s="412"/>
      <c r="S124" s="48"/>
      <c r="T124" s="28"/>
      <c r="Z124" s="7"/>
    </row>
    <row r="125" spans="1:26" ht="15.75" x14ac:dyDescent="0.25">
      <c r="A125" s="26"/>
      <c r="B125" s="42"/>
      <c r="C125" s="419"/>
      <c r="D125" s="44"/>
      <c r="E125" s="413" t="s">
        <v>338</v>
      </c>
      <c r="F125" s="414" t="s">
        <v>339</v>
      </c>
      <c r="G125" s="414" t="s">
        <v>340</v>
      </c>
      <c r="H125" s="415">
        <v>312</v>
      </c>
      <c r="I125" s="431">
        <f>'Form F'!I136</f>
        <v>0</v>
      </c>
      <c r="J125" s="44"/>
      <c r="K125" s="44"/>
      <c r="L125" s="430"/>
      <c r="M125" s="378"/>
      <c r="N125" s="378"/>
      <c r="O125" s="378"/>
      <c r="P125" s="378"/>
      <c r="Q125" s="282"/>
      <c r="R125" s="412"/>
      <c r="S125" s="48"/>
      <c r="T125" s="28"/>
      <c r="Z125" s="7"/>
    </row>
    <row r="126" spans="1:26" ht="15.75" x14ac:dyDescent="0.25">
      <c r="A126" s="26"/>
      <c r="B126" s="42"/>
      <c r="C126" s="419"/>
      <c r="D126" s="44"/>
      <c r="E126" s="416" t="s">
        <v>341</v>
      </c>
      <c r="F126" s="417" t="s">
        <v>342</v>
      </c>
      <c r="G126" s="417" t="s">
        <v>343</v>
      </c>
      <c r="H126" s="418">
        <v>316</v>
      </c>
      <c r="I126" s="431">
        <f>'Form F'!I137</f>
        <v>0</v>
      </c>
      <c r="J126" s="44"/>
      <c r="K126" s="44"/>
      <c r="L126" s="430"/>
      <c r="M126" s="378"/>
      <c r="N126" s="378"/>
      <c r="O126" s="378"/>
      <c r="P126" s="378"/>
      <c r="Q126" s="282"/>
      <c r="R126" s="412"/>
      <c r="S126" s="48"/>
      <c r="T126" s="28"/>
      <c r="Z126" s="7"/>
    </row>
    <row r="127" spans="1:26" ht="15.75" x14ac:dyDescent="0.25">
      <c r="A127" s="26"/>
      <c r="B127" s="42"/>
      <c r="C127" s="419"/>
      <c r="D127" s="44"/>
      <c r="E127" s="413" t="s">
        <v>344</v>
      </c>
      <c r="F127" s="414" t="s">
        <v>345</v>
      </c>
      <c r="G127" s="414" t="s">
        <v>346</v>
      </c>
      <c r="H127" s="415">
        <v>320</v>
      </c>
      <c r="I127" s="431">
        <f>'Form F'!I138</f>
        <v>0</v>
      </c>
      <c r="J127" s="44"/>
      <c r="K127" s="44"/>
      <c r="L127" s="430"/>
      <c r="M127" s="378"/>
      <c r="N127" s="378"/>
      <c r="O127" s="378"/>
      <c r="P127" s="378"/>
      <c r="Q127" s="282"/>
      <c r="R127" s="412"/>
      <c r="S127" s="48"/>
      <c r="T127" s="28"/>
      <c r="Z127" s="7"/>
    </row>
    <row r="128" spans="1:26" ht="15.75" x14ac:dyDescent="0.25">
      <c r="A128" s="26"/>
      <c r="B128" s="42"/>
      <c r="C128" s="44"/>
      <c r="D128" s="44"/>
      <c r="E128" s="416" t="s">
        <v>347</v>
      </c>
      <c r="F128" s="417" t="s">
        <v>348</v>
      </c>
      <c r="G128" s="417" t="s">
        <v>349</v>
      </c>
      <c r="H128" s="418">
        <v>831</v>
      </c>
      <c r="I128" s="431">
        <f>'Form F'!I139</f>
        <v>0</v>
      </c>
      <c r="J128" s="44"/>
      <c r="K128" s="44"/>
      <c r="L128" s="430"/>
      <c r="M128" s="378"/>
      <c r="N128" s="378"/>
      <c r="O128" s="378"/>
      <c r="P128" s="378"/>
      <c r="Q128" s="289"/>
      <c r="R128" s="412"/>
      <c r="S128" s="48"/>
      <c r="T128" s="28"/>
    </row>
    <row r="129" spans="1:26" ht="15.75" x14ac:dyDescent="0.25">
      <c r="A129" s="26"/>
      <c r="B129" s="42"/>
      <c r="C129" s="373"/>
      <c r="D129" s="44"/>
      <c r="E129" s="413" t="s">
        <v>350</v>
      </c>
      <c r="F129" s="414" t="s">
        <v>351</v>
      </c>
      <c r="G129" s="414" t="s">
        <v>352</v>
      </c>
      <c r="H129" s="415">
        <v>324</v>
      </c>
      <c r="I129" s="431">
        <f>'Form F'!I140</f>
        <v>0</v>
      </c>
      <c r="J129" s="44"/>
      <c r="K129" s="44"/>
      <c r="L129" s="430"/>
      <c r="M129" s="378"/>
      <c r="N129" s="378"/>
      <c r="O129" s="378"/>
      <c r="P129" s="378"/>
      <c r="Q129" s="289"/>
      <c r="R129" s="412"/>
      <c r="S129" s="48"/>
      <c r="T129" s="28"/>
    </row>
    <row r="130" spans="1:26" ht="15.75" x14ac:dyDescent="0.25">
      <c r="A130" s="26"/>
      <c r="B130" s="42"/>
      <c r="C130" s="44"/>
      <c r="D130" s="44"/>
      <c r="E130" s="416" t="s">
        <v>353</v>
      </c>
      <c r="F130" s="417" t="s">
        <v>354</v>
      </c>
      <c r="G130" s="417" t="s">
        <v>355</v>
      </c>
      <c r="H130" s="418">
        <v>624</v>
      </c>
      <c r="I130" s="431">
        <f>'Form F'!I141</f>
        <v>0</v>
      </c>
      <c r="J130" s="44"/>
      <c r="K130" s="44"/>
      <c r="L130" s="430"/>
      <c r="M130" s="378"/>
      <c r="N130" s="378"/>
      <c r="O130" s="378"/>
      <c r="P130" s="378"/>
      <c r="Q130" s="289"/>
      <c r="R130" s="412"/>
      <c r="S130" s="48"/>
      <c r="T130" s="28"/>
    </row>
    <row r="131" spans="1:26" ht="15.75" x14ac:dyDescent="0.25">
      <c r="A131" s="26"/>
      <c r="B131" s="42"/>
      <c r="C131" s="44"/>
      <c r="D131" s="44"/>
      <c r="E131" s="413" t="s">
        <v>356</v>
      </c>
      <c r="F131" s="414" t="s">
        <v>357</v>
      </c>
      <c r="G131" s="414" t="s">
        <v>358</v>
      </c>
      <c r="H131" s="415">
        <v>328</v>
      </c>
      <c r="I131" s="431">
        <f>'Form F'!I142</f>
        <v>0</v>
      </c>
      <c r="J131" s="44"/>
      <c r="K131" s="44"/>
      <c r="L131" s="430"/>
      <c r="M131" s="378"/>
      <c r="N131" s="378"/>
      <c r="O131" s="378"/>
      <c r="P131" s="378"/>
      <c r="Q131" s="289"/>
      <c r="R131" s="412"/>
      <c r="S131" s="48"/>
      <c r="T131" s="28"/>
    </row>
    <row r="132" spans="1:26" ht="15.75" x14ac:dyDescent="0.25">
      <c r="A132" s="26"/>
      <c r="B132" s="42"/>
      <c r="C132" s="44"/>
      <c r="D132" s="44"/>
      <c r="E132" s="416" t="s">
        <v>359</v>
      </c>
      <c r="F132" s="417" t="s">
        <v>360</v>
      </c>
      <c r="G132" s="417" t="s">
        <v>361</v>
      </c>
      <c r="H132" s="418">
        <v>332</v>
      </c>
      <c r="I132" s="431">
        <f>'Form F'!I143</f>
        <v>0</v>
      </c>
      <c r="J132" s="44"/>
      <c r="K132" s="44"/>
      <c r="L132" s="430"/>
      <c r="M132" s="378"/>
      <c r="N132" s="378"/>
      <c r="O132" s="378"/>
      <c r="P132" s="378"/>
      <c r="Q132" s="289"/>
      <c r="R132" s="412"/>
      <c r="S132" s="48"/>
      <c r="T132" s="28"/>
    </row>
    <row r="133" spans="1:26" ht="15.75" x14ac:dyDescent="0.25">
      <c r="A133" s="26"/>
      <c r="B133" s="42"/>
      <c r="C133" s="44"/>
      <c r="D133" s="44"/>
      <c r="E133" s="413" t="s">
        <v>362</v>
      </c>
      <c r="F133" s="414" t="s">
        <v>363</v>
      </c>
      <c r="G133" s="414" t="s">
        <v>364</v>
      </c>
      <c r="H133" s="415">
        <v>334</v>
      </c>
      <c r="I133" s="431">
        <f>'Form F'!I144</f>
        <v>0</v>
      </c>
      <c r="J133" s="44"/>
      <c r="K133" s="44"/>
      <c r="L133" s="430"/>
      <c r="M133" s="378"/>
      <c r="N133" s="378"/>
      <c r="O133" s="378"/>
      <c r="P133" s="378"/>
      <c r="Q133" s="289"/>
      <c r="R133" s="412"/>
      <c r="S133" s="48"/>
      <c r="T133" s="28"/>
    </row>
    <row r="134" spans="1:26" ht="15.75" x14ac:dyDescent="0.25">
      <c r="A134" s="26"/>
      <c r="B134" s="42"/>
      <c r="C134" s="44"/>
      <c r="D134" s="44"/>
      <c r="E134" s="416" t="s">
        <v>365</v>
      </c>
      <c r="F134" s="417" t="s">
        <v>366</v>
      </c>
      <c r="G134" s="417" t="s">
        <v>367</v>
      </c>
      <c r="H134" s="418">
        <v>336</v>
      </c>
      <c r="I134" s="431">
        <f>'Form F'!I145</f>
        <v>0</v>
      </c>
      <c r="J134" s="44"/>
      <c r="K134" s="44"/>
      <c r="L134" s="430"/>
      <c r="M134" s="378"/>
      <c r="N134" s="378"/>
      <c r="O134" s="378"/>
      <c r="P134" s="378"/>
      <c r="Q134" s="44"/>
      <c r="R134" s="412"/>
      <c r="S134" s="48"/>
      <c r="T134" s="28"/>
      <c r="Z134" s="6"/>
    </row>
    <row r="135" spans="1:26" ht="15.75" x14ac:dyDescent="0.25">
      <c r="A135" s="26"/>
      <c r="B135" s="42"/>
      <c r="C135" s="44"/>
      <c r="D135" s="44"/>
      <c r="E135" s="413" t="s">
        <v>368</v>
      </c>
      <c r="F135" s="414" t="s">
        <v>369</v>
      </c>
      <c r="G135" s="414" t="s">
        <v>370</v>
      </c>
      <c r="H135" s="415">
        <v>340</v>
      </c>
      <c r="I135" s="431">
        <f>'Form F'!I146</f>
        <v>0</v>
      </c>
      <c r="J135" s="44"/>
      <c r="K135" s="44"/>
      <c r="L135" s="430"/>
      <c r="M135" s="378"/>
      <c r="N135" s="378"/>
      <c r="O135" s="378"/>
      <c r="P135" s="378"/>
      <c r="Q135" s="44"/>
      <c r="R135" s="412"/>
      <c r="S135" s="48"/>
      <c r="T135" s="28"/>
      <c r="Z135" s="6"/>
    </row>
    <row r="136" spans="1:26" ht="15.75" x14ac:dyDescent="0.25">
      <c r="A136" s="26"/>
      <c r="B136" s="42"/>
      <c r="C136" s="44"/>
      <c r="D136" s="44"/>
      <c r="E136" s="416" t="s">
        <v>371</v>
      </c>
      <c r="F136" s="417" t="s">
        <v>372</v>
      </c>
      <c r="G136" s="417" t="s">
        <v>373</v>
      </c>
      <c r="H136" s="418">
        <v>344</v>
      </c>
      <c r="I136" s="431">
        <f>'Form F'!I147</f>
        <v>0</v>
      </c>
      <c r="J136" s="44"/>
      <c r="K136" s="44"/>
      <c r="L136" s="430"/>
      <c r="M136" s="378"/>
      <c r="N136" s="378"/>
      <c r="O136" s="378"/>
      <c r="P136" s="378"/>
      <c r="Q136" s="44"/>
      <c r="R136" s="412"/>
      <c r="S136" s="48"/>
      <c r="T136" s="28"/>
      <c r="Z136" s="7"/>
    </row>
    <row r="137" spans="1:26" ht="15.75" x14ac:dyDescent="0.25">
      <c r="A137" s="26"/>
      <c r="B137" s="42"/>
      <c r="C137" s="44"/>
      <c r="D137" s="373"/>
      <c r="E137" s="413" t="s">
        <v>374</v>
      </c>
      <c r="F137" s="414" t="s">
        <v>375</v>
      </c>
      <c r="G137" s="414" t="s">
        <v>376</v>
      </c>
      <c r="H137" s="415">
        <v>348</v>
      </c>
      <c r="I137" s="431">
        <f>'Form F'!I148</f>
        <v>0</v>
      </c>
      <c r="J137" s="44"/>
      <c r="K137" s="44"/>
      <c r="L137" s="430"/>
      <c r="M137" s="378"/>
      <c r="N137" s="378"/>
      <c r="O137" s="378"/>
      <c r="P137" s="378"/>
      <c r="Q137" s="44"/>
      <c r="R137" s="412"/>
      <c r="S137" s="48"/>
      <c r="T137" s="28"/>
      <c r="Z137" s="7"/>
    </row>
    <row r="138" spans="1:26" ht="15.75" x14ac:dyDescent="0.25">
      <c r="A138" s="26"/>
      <c r="B138" s="42"/>
      <c r="C138" s="374"/>
      <c r="D138" s="374"/>
      <c r="E138" s="416" t="s">
        <v>377</v>
      </c>
      <c r="F138" s="417" t="s">
        <v>378</v>
      </c>
      <c r="G138" s="417" t="s">
        <v>379</v>
      </c>
      <c r="H138" s="418">
        <v>352</v>
      </c>
      <c r="I138" s="431">
        <f>'Form F'!I149</f>
        <v>0</v>
      </c>
      <c r="J138" s="44"/>
      <c r="K138" s="44"/>
      <c r="L138" s="430"/>
      <c r="M138" s="378"/>
      <c r="N138" s="378"/>
      <c r="O138" s="378"/>
      <c r="P138" s="378"/>
      <c r="Q138" s="44"/>
      <c r="R138" s="412"/>
      <c r="S138" s="48"/>
      <c r="T138" s="28"/>
      <c r="Z138" s="7"/>
    </row>
    <row r="139" spans="1:26" ht="15.75" x14ac:dyDescent="0.25">
      <c r="A139" s="26"/>
      <c r="B139" s="42"/>
      <c r="C139" s="44"/>
      <c r="D139" s="44"/>
      <c r="E139" s="413" t="s">
        <v>380</v>
      </c>
      <c r="F139" s="414" t="s">
        <v>381</v>
      </c>
      <c r="G139" s="414" t="s">
        <v>382</v>
      </c>
      <c r="H139" s="415">
        <v>356</v>
      </c>
      <c r="I139" s="431">
        <f>'Form F'!I150</f>
        <v>0</v>
      </c>
      <c r="J139" s="44"/>
      <c r="K139" s="44"/>
      <c r="L139" s="430"/>
      <c r="M139" s="378"/>
      <c r="N139" s="378"/>
      <c r="O139" s="378"/>
      <c r="P139" s="378"/>
      <c r="Q139" s="44"/>
      <c r="R139" s="412"/>
      <c r="S139" s="48"/>
      <c r="T139" s="28"/>
      <c r="Z139" s="7"/>
    </row>
    <row r="140" spans="1:26" ht="15.75" x14ac:dyDescent="0.25">
      <c r="A140" s="26"/>
      <c r="B140" s="42"/>
      <c r="C140" s="44"/>
      <c r="D140" s="44"/>
      <c r="E140" s="416" t="s">
        <v>383</v>
      </c>
      <c r="F140" s="417" t="s">
        <v>384</v>
      </c>
      <c r="G140" s="417" t="s">
        <v>385</v>
      </c>
      <c r="H140" s="418">
        <v>360</v>
      </c>
      <c r="I140" s="431">
        <f>'Form F'!I151</f>
        <v>0</v>
      </c>
      <c r="J140" s="44"/>
      <c r="K140" s="44"/>
      <c r="L140" s="430"/>
      <c r="M140" s="378"/>
      <c r="N140" s="378"/>
      <c r="O140" s="378"/>
      <c r="P140" s="378"/>
      <c r="Q140" s="44"/>
      <c r="R140" s="412"/>
      <c r="S140" s="48"/>
      <c r="T140" s="28"/>
      <c r="Z140" s="7"/>
    </row>
    <row r="141" spans="1:26" ht="15.75" x14ac:dyDescent="0.25">
      <c r="A141" s="26"/>
      <c r="B141" s="42"/>
      <c r="C141" s="44"/>
      <c r="D141" s="44"/>
      <c r="E141" s="413" t="s">
        <v>386</v>
      </c>
      <c r="F141" s="414" t="s">
        <v>387</v>
      </c>
      <c r="G141" s="414" t="s">
        <v>388</v>
      </c>
      <c r="H141" s="415">
        <v>364</v>
      </c>
      <c r="I141" s="431">
        <f>'Form F'!I152</f>
        <v>0</v>
      </c>
      <c r="J141" s="44"/>
      <c r="K141" s="44"/>
      <c r="L141" s="430"/>
      <c r="M141" s="378"/>
      <c r="N141" s="378"/>
      <c r="O141" s="378"/>
      <c r="P141" s="378"/>
      <c r="Q141" s="44"/>
      <c r="R141" s="412"/>
      <c r="S141" s="48"/>
      <c r="T141" s="28"/>
      <c r="Z141" s="7"/>
    </row>
    <row r="142" spans="1:26" ht="15.75" x14ac:dyDescent="0.25">
      <c r="A142" s="26"/>
      <c r="B142" s="42"/>
      <c r="C142" s="44"/>
      <c r="D142" s="44"/>
      <c r="E142" s="416" t="s">
        <v>389</v>
      </c>
      <c r="F142" s="417" t="s">
        <v>390</v>
      </c>
      <c r="G142" s="417" t="s">
        <v>391</v>
      </c>
      <c r="H142" s="418">
        <v>368</v>
      </c>
      <c r="I142" s="431">
        <f>'Form F'!I153</f>
        <v>0</v>
      </c>
      <c r="J142" s="44"/>
      <c r="K142" s="44"/>
      <c r="L142" s="430"/>
      <c r="M142" s="378"/>
      <c r="N142" s="378"/>
      <c r="O142" s="378"/>
      <c r="P142" s="378"/>
      <c r="Q142" s="44"/>
      <c r="R142" s="412"/>
      <c r="S142" s="48"/>
      <c r="T142" s="28"/>
      <c r="Z142" s="7"/>
    </row>
    <row r="143" spans="1:26" ht="15.75" x14ac:dyDescent="0.25">
      <c r="A143" s="26"/>
      <c r="B143" s="42"/>
      <c r="C143" s="44"/>
      <c r="D143" s="44"/>
      <c r="E143" s="413" t="s">
        <v>392</v>
      </c>
      <c r="F143" s="414" t="s">
        <v>393</v>
      </c>
      <c r="G143" s="414" t="s">
        <v>394</v>
      </c>
      <c r="H143" s="415">
        <v>372</v>
      </c>
      <c r="I143" s="431">
        <f>'Form F'!I154</f>
        <v>0</v>
      </c>
      <c r="J143" s="44"/>
      <c r="K143" s="44"/>
      <c r="L143" s="430"/>
      <c r="M143" s="378"/>
      <c r="N143" s="378"/>
      <c r="O143" s="378"/>
      <c r="P143" s="378"/>
      <c r="Q143" s="44"/>
      <c r="R143" s="412"/>
      <c r="S143" s="48"/>
      <c r="T143" s="28"/>
      <c r="Z143" s="7"/>
    </row>
    <row r="144" spans="1:26" ht="15.75" x14ac:dyDescent="0.25">
      <c r="A144" s="26"/>
      <c r="B144" s="42"/>
      <c r="C144" s="44"/>
      <c r="D144" s="44"/>
      <c r="E144" s="416" t="s">
        <v>395</v>
      </c>
      <c r="F144" s="417" t="s">
        <v>396</v>
      </c>
      <c r="G144" s="417" t="s">
        <v>397</v>
      </c>
      <c r="H144" s="418">
        <v>833</v>
      </c>
      <c r="I144" s="431">
        <f>'Form F'!I155</f>
        <v>0</v>
      </c>
      <c r="J144" s="44"/>
      <c r="K144" s="44"/>
      <c r="L144" s="430"/>
      <c r="M144" s="378"/>
      <c r="N144" s="378"/>
      <c r="O144" s="378"/>
      <c r="P144" s="378"/>
      <c r="Q144" s="44"/>
      <c r="R144" s="412"/>
      <c r="S144" s="48"/>
      <c r="T144" s="28"/>
      <c r="Z144" s="6"/>
    </row>
    <row r="145" spans="1:26" ht="15.75" x14ac:dyDescent="0.25">
      <c r="A145" s="26"/>
      <c r="B145" s="42"/>
      <c r="C145" s="44"/>
      <c r="D145" s="44"/>
      <c r="E145" s="413" t="s">
        <v>398</v>
      </c>
      <c r="F145" s="414" t="s">
        <v>399</v>
      </c>
      <c r="G145" s="414" t="s">
        <v>400</v>
      </c>
      <c r="H145" s="415">
        <v>376</v>
      </c>
      <c r="I145" s="431">
        <f>'Form F'!I156</f>
        <v>0</v>
      </c>
      <c r="J145" s="44"/>
      <c r="K145" s="44"/>
      <c r="L145" s="430"/>
      <c r="M145" s="378"/>
      <c r="N145" s="378"/>
      <c r="O145" s="378"/>
      <c r="P145" s="378"/>
      <c r="Q145" s="44"/>
      <c r="R145" s="412"/>
      <c r="S145" s="48"/>
      <c r="T145" s="28"/>
      <c r="Z145" s="7"/>
    </row>
    <row r="146" spans="1:26" ht="15.75" x14ac:dyDescent="0.25">
      <c r="A146" s="26"/>
      <c r="B146" s="42"/>
      <c r="C146" s="419"/>
      <c r="D146" s="44"/>
      <c r="E146" s="416" t="s">
        <v>401</v>
      </c>
      <c r="F146" s="417" t="s">
        <v>402</v>
      </c>
      <c r="G146" s="417" t="s">
        <v>403</v>
      </c>
      <c r="H146" s="418">
        <v>380</v>
      </c>
      <c r="I146" s="431">
        <f>'Form F'!I157</f>
        <v>0</v>
      </c>
      <c r="J146" s="44"/>
      <c r="K146" s="44"/>
      <c r="L146" s="430"/>
      <c r="M146" s="378"/>
      <c r="N146" s="378"/>
      <c r="O146" s="378"/>
      <c r="P146" s="378"/>
      <c r="Q146" s="44"/>
      <c r="R146" s="412"/>
      <c r="S146" s="48"/>
      <c r="T146" s="28"/>
      <c r="Z146" s="7"/>
    </row>
    <row r="147" spans="1:26" ht="15.75" x14ac:dyDescent="0.25">
      <c r="A147" s="26"/>
      <c r="B147" s="42"/>
      <c r="C147" s="44"/>
      <c r="D147" s="44"/>
      <c r="E147" s="413" t="s">
        <v>404</v>
      </c>
      <c r="F147" s="414" t="s">
        <v>405</v>
      </c>
      <c r="G147" s="414" t="s">
        <v>406</v>
      </c>
      <c r="H147" s="415">
        <v>388</v>
      </c>
      <c r="I147" s="431">
        <f>'Form F'!I158</f>
        <v>0</v>
      </c>
      <c r="J147" s="44"/>
      <c r="K147" s="44"/>
      <c r="L147" s="430"/>
      <c r="M147" s="378"/>
      <c r="N147" s="378"/>
      <c r="O147" s="378"/>
      <c r="P147" s="378"/>
      <c r="Q147" s="44"/>
      <c r="R147" s="412"/>
      <c r="S147" s="48"/>
      <c r="T147" s="28"/>
      <c r="Z147" s="7"/>
    </row>
    <row r="148" spans="1:26" ht="15.75" x14ac:dyDescent="0.25">
      <c r="A148" s="26"/>
      <c r="B148" s="42"/>
      <c r="C148" s="44"/>
      <c r="D148" s="44"/>
      <c r="E148" s="416" t="s">
        <v>407</v>
      </c>
      <c r="F148" s="417" t="s">
        <v>408</v>
      </c>
      <c r="G148" s="417" t="s">
        <v>409</v>
      </c>
      <c r="H148" s="418">
        <v>392</v>
      </c>
      <c r="I148" s="431">
        <f>'Form F'!I159</f>
        <v>0</v>
      </c>
      <c r="J148" s="44"/>
      <c r="K148" s="44"/>
      <c r="L148" s="430"/>
      <c r="M148" s="378"/>
      <c r="N148" s="378"/>
      <c r="O148" s="378"/>
      <c r="P148" s="378"/>
      <c r="Q148" s="44"/>
      <c r="R148" s="412"/>
      <c r="S148" s="48"/>
      <c r="T148" s="28"/>
      <c r="V148" s="359" t="s">
        <v>973</v>
      </c>
      <c r="W148" s="359" t="s">
        <v>975</v>
      </c>
      <c r="X148" s="360" t="s">
        <v>974</v>
      </c>
      <c r="Z148" s="7"/>
    </row>
    <row r="149" spans="1:26" ht="15.75" x14ac:dyDescent="0.25">
      <c r="A149" s="26"/>
      <c r="B149" s="42"/>
      <c r="C149" s="44"/>
      <c r="D149" s="44"/>
      <c r="E149" s="413" t="s">
        <v>410</v>
      </c>
      <c r="F149" s="414" t="s">
        <v>411</v>
      </c>
      <c r="G149" s="414" t="s">
        <v>412</v>
      </c>
      <c r="H149" s="415">
        <v>832</v>
      </c>
      <c r="I149" s="431">
        <f>'Form F'!I160</f>
        <v>0</v>
      </c>
      <c r="J149" s="44"/>
      <c r="K149" s="44"/>
      <c r="L149" s="430"/>
      <c r="M149" s="378"/>
      <c r="N149" s="378"/>
      <c r="O149" s="378"/>
      <c r="P149" s="378"/>
      <c r="Q149" s="44"/>
      <c r="R149" s="412"/>
      <c r="S149" s="48"/>
      <c r="T149" s="28"/>
      <c r="Z149" s="7"/>
    </row>
    <row r="150" spans="1:26" ht="15.75" x14ac:dyDescent="0.25">
      <c r="A150" s="26"/>
      <c r="B150" s="42"/>
      <c r="C150" s="44"/>
      <c r="D150" s="44"/>
      <c r="E150" s="416" t="s">
        <v>413</v>
      </c>
      <c r="F150" s="417" t="s">
        <v>414</v>
      </c>
      <c r="G150" s="417" t="s">
        <v>415</v>
      </c>
      <c r="H150" s="418">
        <v>400</v>
      </c>
      <c r="I150" s="431">
        <f>'Form F'!I161</f>
        <v>0</v>
      </c>
      <c r="J150" s="44"/>
      <c r="K150" s="44"/>
      <c r="L150" s="430"/>
      <c r="M150" s="378"/>
      <c r="N150" s="378"/>
      <c r="O150" s="378"/>
      <c r="P150" s="378"/>
      <c r="Q150" s="44"/>
      <c r="R150" s="412"/>
      <c r="S150" s="48"/>
      <c r="T150" s="28"/>
      <c r="Z150" s="7"/>
    </row>
    <row r="151" spans="1:26" ht="15.75" x14ac:dyDescent="0.25">
      <c r="A151" s="26"/>
      <c r="B151" s="42"/>
      <c r="C151" s="44"/>
      <c r="D151" s="44"/>
      <c r="E151" s="413" t="s">
        <v>416</v>
      </c>
      <c r="F151" s="414" t="s">
        <v>417</v>
      </c>
      <c r="G151" s="414" t="s">
        <v>418</v>
      </c>
      <c r="H151" s="415">
        <v>398</v>
      </c>
      <c r="I151" s="431">
        <f>'Form F'!I162</f>
        <v>0</v>
      </c>
      <c r="J151" s="44"/>
      <c r="K151" s="44"/>
      <c r="L151" s="430"/>
      <c r="M151" s="378"/>
      <c r="N151" s="378"/>
      <c r="O151" s="378"/>
      <c r="P151" s="378"/>
      <c r="Q151" s="44"/>
      <c r="R151" s="412"/>
      <c r="S151" s="48"/>
      <c r="T151" s="28"/>
      <c r="Z151" s="6"/>
    </row>
    <row r="152" spans="1:26" ht="15.75" x14ac:dyDescent="0.25">
      <c r="A152" s="26"/>
      <c r="B152" s="42"/>
      <c r="C152" s="44"/>
      <c r="D152" s="44"/>
      <c r="E152" s="416" t="s">
        <v>419</v>
      </c>
      <c r="F152" s="417" t="s">
        <v>420</v>
      </c>
      <c r="G152" s="417" t="s">
        <v>421</v>
      </c>
      <c r="H152" s="418">
        <v>404</v>
      </c>
      <c r="I152" s="431">
        <f>'Form F'!I163</f>
        <v>0</v>
      </c>
      <c r="J152" s="44"/>
      <c r="K152" s="44"/>
      <c r="L152" s="430"/>
      <c r="M152" s="378"/>
      <c r="N152" s="378"/>
      <c r="O152" s="378"/>
      <c r="P152" s="378"/>
      <c r="Q152" s="44"/>
      <c r="R152" s="412"/>
      <c r="S152" s="48"/>
      <c r="T152" s="28"/>
      <c r="Z152" s="7"/>
    </row>
    <row r="153" spans="1:26" ht="15.75" x14ac:dyDescent="0.25">
      <c r="A153" s="26"/>
      <c r="B153" s="42"/>
      <c r="C153" s="44"/>
      <c r="D153" s="44"/>
      <c r="E153" s="413" t="s">
        <v>422</v>
      </c>
      <c r="F153" s="414" t="s">
        <v>423</v>
      </c>
      <c r="G153" s="414" t="s">
        <v>424</v>
      </c>
      <c r="H153" s="415">
        <v>296</v>
      </c>
      <c r="I153" s="431">
        <f>'Form F'!I164</f>
        <v>0</v>
      </c>
      <c r="J153" s="44"/>
      <c r="K153" s="44"/>
      <c r="L153" s="430"/>
      <c r="M153" s="378"/>
      <c r="N153" s="378"/>
      <c r="O153" s="378"/>
      <c r="P153" s="378"/>
      <c r="Q153" s="44"/>
      <c r="R153" s="412"/>
      <c r="S153" s="48"/>
      <c r="T153" s="28"/>
      <c r="Z153" s="7"/>
    </row>
    <row r="154" spans="1:26" ht="15.75" x14ac:dyDescent="0.25">
      <c r="A154" s="26"/>
      <c r="B154" s="42"/>
      <c r="C154" s="44"/>
      <c r="D154" s="44"/>
      <c r="E154" s="416" t="s">
        <v>425</v>
      </c>
      <c r="F154" s="417" t="s">
        <v>426</v>
      </c>
      <c r="G154" s="417" t="s">
        <v>427</v>
      </c>
      <c r="H154" s="418">
        <v>408</v>
      </c>
      <c r="I154" s="431">
        <f>'Form F'!I165</f>
        <v>0</v>
      </c>
      <c r="J154" s="44"/>
      <c r="K154" s="44"/>
      <c r="L154" s="430"/>
      <c r="M154" s="378"/>
      <c r="N154" s="378"/>
      <c r="O154" s="378"/>
      <c r="P154" s="378"/>
      <c r="Q154" s="44"/>
      <c r="R154" s="412"/>
      <c r="S154" s="48"/>
      <c r="T154" s="28"/>
      <c r="Z154" s="7"/>
    </row>
    <row r="155" spans="1:26" ht="15.75" x14ac:dyDescent="0.25">
      <c r="A155" s="26"/>
      <c r="B155" s="42"/>
      <c r="C155" s="44"/>
      <c r="D155" s="44"/>
      <c r="E155" s="413" t="s">
        <v>428</v>
      </c>
      <c r="F155" s="414" t="s">
        <v>429</v>
      </c>
      <c r="G155" s="414" t="s">
        <v>430</v>
      </c>
      <c r="H155" s="415">
        <v>410</v>
      </c>
      <c r="I155" s="431">
        <f>'Form F'!I166</f>
        <v>0</v>
      </c>
      <c r="J155" s="44"/>
      <c r="K155" s="44"/>
      <c r="L155" s="430"/>
      <c r="M155" s="378"/>
      <c r="N155" s="378"/>
      <c r="O155" s="378"/>
      <c r="P155" s="378"/>
      <c r="Q155" s="44"/>
      <c r="R155" s="412"/>
      <c r="S155" s="48"/>
      <c r="T155" s="28"/>
      <c r="Z155" s="7"/>
    </row>
    <row r="156" spans="1:26" ht="15.75" x14ac:dyDescent="0.25">
      <c r="A156" s="26"/>
      <c r="B156" s="42"/>
      <c r="C156" s="44"/>
      <c r="D156" s="44"/>
      <c r="E156" s="416" t="s">
        <v>431</v>
      </c>
      <c r="F156" s="417" t="s">
        <v>432</v>
      </c>
      <c r="G156" s="417" t="s">
        <v>433</v>
      </c>
      <c r="H156" s="418">
        <v>414</v>
      </c>
      <c r="I156" s="431">
        <f>'Form F'!I167</f>
        <v>0</v>
      </c>
      <c r="J156" s="44"/>
      <c r="K156" s="44"/>
      <c r="L156" s="430"/>
      <c r="M156" s="378"/>
      <c r="N156" s="378"/>
      <c r="O156" s="378"/>
      <c r="P156" s="378"/>
      <c r="Q156" s="44"/>
      <c r="R156" s="412"/>
      <c r="S156" s="48"/>
      <c r="T156" s="28"/>
      <c r="Z156" s="7"/>
    </row>
    <row r="157" spans="1:26" ht="15.75" x14ac:dyDescent="0.25">
      <c r="A157" s="26"/>
      <c r="B157" s="42"/>
      <c r="C157" s="44"/>
      <c r="D157" s="44"/>
      <c r="E157" s="413" t="s">
        <v>434</v>
      </c>
      <c r="F157" s="414" t="s">
        <v>435</v>
      </c>
      <c r="G157" s="414" t="s">
        <v>436</v>
      </c>
      <c r="H157" s="415">
        <v>417</v>
      </c>
      <c r="I157" s="431">
        <f>'Form F'!I168</f>
        <v>0</v>
      </c>
      <c r="J157" s="44"/>
      <c r="K157" s="44"/>
      <c r="L157" s="430"/>
      <c r="M157" s="378"/>
      <c r="N157" s="378"/>
      <c r="O157" s="378"/>
      <c r="P157" s="378"/>
      <c r="Q157" s="44"/>
      <c r="R157" s="412"/>
      <c r="S157" s="48"/>
      <c r="T157" s="28"/>
      <c r="Z157" s="7"/>
    </row>
    <row r="158" spans="1:26" ht="15.75" x14ac:dyDescent="0.25">
      <c r="A158" s="26"/>
      <c r="B158" s="42"/>
      <c r="C158" s="44"/>
      <c r="D158" s="44"/>
      <c r="E158" s="416" t="s">
        <v>437</v>
      </c>
      <c r="F158" s="417" t="s">
        <v>438</v>
      </c>
      <c r="G158" s="417" t="s">
        <v>439</v>
      </c>
      <c r="H158" s="418">
        <v>418</v>
      </c>
      <c r="I158" s="431">
        <f>'Form F'!I169</f>
        <v>0</v>
      </c>
      <c r="J158" s="44"/>
      <c r="K158" s="44"/>
      <c r="L158" s="430"/>
      <c r="M158" s="378"/>
      <c r="N158" s="378"/>
      <c r="O158" s="378"/>
      <c r="P158" s="378"/>
      <c r="Q158" s="44"/>
      <c r="R158" s="412"/>
      <c r="S158" s="48"/>
      <c r="T158" s="28"/>
      <c r="Z158" s="7"/>
    </row>
    <row r="159" spans="1:26" ht="15.75" x14ac:dyDescent="0.25">
      <c r="A159" s="26"/>
      <c r="B159" s="42"/>
      <c r="C159" s="419"/>
      <c r="D159" s="44"/>
      <c r="E159" s="413" t="s">
        <v>440</v>
      </c>
      <c r="F159" s="414" t="s">
        <v>441</v>
      </c>
      <c r="G159" s="414" t="s">
        <v>442</v>
      </c>
      <c r="H159" s="415">
        <v>428</v>
      </c>
      <c r="I159" s="431">
        <f>'Form F'!I170</f>
        <v>0</v>
      </c>
      <c r="J159" s="44"/>
      <c r="K159" s="44"/>
      <c r="L159" s="430"/>
      <c r="M159" s="378"/>
      <c r="N159" s="378"/>
      <c r="O159" s="378"/>
      <c r="P159" s="378"/>
      <c r="Q159" s="44"/>
      <c r="R159" s="412"/>
      <c r="S159" s="48"/>
      <c r="T159" s="28"/>
      <c r="Z159" s="7"/>
    </row>
    <row r="160" spans="1:26" ht="15.75" x14ac:dyDescent="0.25">
      <c r="A160" s="26"/>
      <c r="B160" s="42"/>
      <c r="C160" s="44"/>
      <c r="D160" s="44"/>
      <c r="E160" s="416" t="s">
        <v>443</v>
      </c>
      <c r="F160" s="417" t="s">
        <v>444</v>
      </c>
      <c r="G160" s="417" t="s">
        <v>445</v>
      </c>
      <c r="H160" s="418">
        <v>422</v>
      </c>
      <c r="I160" s="431">
        <f>'Form F'!I171</f>
        <v>0</v>
      </c>
      <c r="J160" s="44"/>
      <c r="K160" s="44"/>
      <c r="L160" s="430"/>
      <c r="M160" s="378"/>
      <c r="N160" s="378"/>
      <c r="O160" s="378"/>
      <c r="P160" s="378"/>
      <c r="Q160" s="44"/>
      <c r="R160" s="412"/>
      <c r="S160" s="48"/>
      <c r="T160" s="28"/>
      <c r="Z160" s="7"/>
    </row>
    <row r="161" spans="1:26" ht="15.75" x14ac:dyDescent="0.25">
      <c r="A161" s="26"/>
      <c r="B161" s="42"/>
      <c r="C161" s="44"/>
      <c r="D161" s="44"/>
      <c r="E161" s="413" t="s">
        <v>446</v>
      </c>
      <c r="F161" s="414" t="s">
        <v>447</v>
      </c>
      <c r="G161" s="414" t="s">
        <v>448</v>
      </c>
      <c r="H161" s="415">
        <v>426</v>
      </c>
      <c r="I161" s="431">
        <f>'Form F'!I172</f>
        <v>0</v>
      </c>
      <c r="J161" s="44"/>
      <c r="K161" s="44"/>
      <c r="L161" s="430"/>
      <c r="M161" s="378"/>
      <c r="N161" s="378"/>
      <c r="O161" s="378"/>
      <c r="P161" s="378"/>
      <c r="Q161" s="44"/>
      <c r="R161" s="412"/>
      <c r="S161" s="48"/>
      <c r="T161" s="28"/>
      <c r="Z161" s="7"/>
    </row>
    <row r="162" spans="1:26" ht="15.75" x14ac:dyDescent="0.25">
      <c r="A162" s="26"/>
      <c r="B162" s="42"/>
      <c r="C162" s="44"/>
      <c r="D162" s="44"/>
      <c r="E162" s="416" t="s">
        <v>449</v>
      </c>
      <c r="F162" s="417" t="s">
        <v>450</v>
      </c>
      <c r="G162" s="417" t="s">
        <v>451</v>
      </c>
      <c r="H162" s="418">
        <v>430</v>
      </c>
      <c r="I162" s="431">
        <f>'Form F'!I173</f>
        <v>0</v>
      </c>
      <c r="J162" s="44"/>
      <c r="K162" s="44"/>
      <c r="L162" s="430"/>
      <c r="M162" s="378"/>
      <c r="N162" s="378"/>
      <c r="O162" s="378"/>
      <c r="P162" s="378"/>
      <c r="Q162" s="44"/>
      <c r="R162" s="412"/>
      <c r="S162" s="48"/>
      <c r="T162" s="28"/>
      <c r="Z162" s="7"/>
    </row>
    <row r="163" spans="1:26" ht="15.75" x14ac:dyDescent="0.25">
      <c r="A163" s="26"/>
      <c r="B163" s="42"/>
      <c r="C163" s="44"/>
      <c r="D163" s="44"/>
      <c r="E163" s="413" t="s">
        <v>452</v>
      </c>
      <c r="F163" s="414" t="s">
        <v>453</v>
      </c>
      <c r="G163" s="414" t="s">
        <v>454</v>
      </c>
      <c r="H163" s="415">
        <v>434</v>
      </c>
      <c r="I163" s="431">
        <f>'Form F'!I174</f>
        <v>0</v>
      </c>
      <c r="J163" s="44"/>
      <c r="K163" s="44"/>
      <c r="L163" s="430"/>
      <c r="M163" s="378"/>
      <c r="N163" s="378"/>
      <c r="O163" s="378"/>
      <c r="P163" s="378"/>
      <c r="Q163" s="44"/>
      <c r="R163" s="412"/>
      <c r="S163" s="48"/>
      <c r="T163" s="28"/>
      <c r="Z163" s="7"/>
    </row>
    <row r="164" spans="1:26" ht="15.75" x14ac:dyDescent="0.25">
      <c r="A164" s="26"/>
      <c r="B164" s="42"/>
      <c r="C164" s="44"/>
      <c r="D164" s="44"/>
      <c r="E164" s="416" t="s">
        <v>455</v>
      </c>
      <c r="F164" s="417" t="s">
        <v>456</v>
      </c>
      <c r="G164" s="417" t="s">
        <v>457</v>
      </c>
      <c r="H164" s="418">
        <v>438</v>
      </c>
      <c r="I164" s="431">
        <f>'Form F'!I175</f>
        <v>0</v>
      </c>
      <c r="J164" s="44"/>
      <c r="K164" s="44"/>
      <c r="L164" s="430"/>
      <c r="M164" s="378"/>
      <c r="N164" s="378"/>
      <c r="O164" s="378"/>
      <c r="P164" s="378"/>
      <c r="Q164" s="44"/>
      <c r="R164" s="412"/>
      <c r="S164" s="48"/>
      <c r="T164" s="28"/>
      <c r="Z164" s="7"/>
    </row>
    <row r="165" spans="1:26" ht="15.75" x14ac:dyDescent="0.25">
      <c r="A165" s="26"/>
      <c r="B165" s="42"/>
      <c r="C165" s="44"/>
      <c r="D165" s="44"/>
      <c r="E165" s="413" t="s">
        <v>458</v>
      </c>
      <c r="F165" s="414" t="s">
        <v>459</v>
      </c>
      <c r="G165" s="414" t="s">
        <v>460</v>
      </c>
      <c r="H165" s="415">
        <v>440</v>
      </c>
      <c r="I165" s="431">
        <f>'Form F'!I176</f>
        <v>0</v>
      </c>
      <c r="J165" s="44"/>
      <c r="K165" s="44"/>
      <c r="L165" s="430"/>
      <c r="M165" s="378"/>
      <c r="N165" s="378"/>
      <c r="O165" s="378"/>
      <c r="P165" s="378"/>
      <c r="Q165" s="44"/>
      <c r="R165" s="412"/>
      <c r="S165" s="48"/>
      <c r="T165" s="28"/>
      <c r="Z165" s="7"/>
    </row>
    <row r="166" spans="1:26" ht="15.75" x14ac:dyDescent="0.25">
      <c r="A166" s="26"/>
      <c r="B166" s="42"/>
      <c r="C166" s="44"/>
      <c r="D166" s="44"/>
      <c r="E166" s="416" t="s">
        <v>461</v>
      </c>
      <c r="F166" s="417" t="s">
        <v>462</v>
      </c>
      <c r="G166" s="417" t="s">
        <v>463</v>
      </c>
      <c r="H166" s="418">
        <v>442</v>
      </c>
      <c r="I166" s="431">
        <f>'Form F'!I177</f>
        <v>0</v>
      </c>
      <c r="J166" s="44"/>
      <c r="K166" s="44"/>
      <c r="L166" s="430"/>
      <c r="M166" s="378"/>
      <c r="N166" s="378"/>
      <c r="O166" s="378"/>
      <c r="P166" s="378"/>
      <c r="Q166" s="44"/>
      <c r="R166" s="412"/>
      <c r="S166" s="48"/>
      <c r="T166" s="28"/>
      <c r="Z166" s="7"/>
    </row>
    <row r="167" spans="1:26" ht="15.75" x14ac:dyDescent="0.25">
      <c r="A167" s="26"/>
      <c r="B167" s="42"/>
      <c r="C167" s="44"/>
      <c r="D167" s="44"/>
      <c r="E167" s="413" t="s">
        <v>464</v>
      </c>
      <c r="F167" s="414" t="s">
        <v>465</v>
      </c>
      <c r="G167" s="414" t="s">
        <v>466</v>
      </c>
      <c r="H167" s="415">
        <v>446</v>
      </c>
      <c r="I167" s="431">
        <f>'Form F'!I178</f>
        <v>0</v>
      </c>
      <c r="J167" s="44"/>
      <c r="K167" s="44"/>
      <c r="L167" s="430"/>
      <c r="M167" s="378"/>
      <c r="N167" s="378"/>
      <c r="O167" s="378"/>
      <c r="P167" s="378"/>
      <c r="Q167" s="44"/>
      <c r="R167" s="412"/>
      <c r="S167" s="48"/>
      <c r="T167" s="28"/>
      <c r="Z167" s="7"/>
    </row>
    <row r="168" spans="1:26" ht="15.75" x14ac:dyDescent="0.25">
      <c r="A168" s="26"/>
      <c r="B168" s="42"/>
      <c r="C168" s="44"/>
      <c r="D168" s="44"/>
      <c r="E168" s="416" t="s">
        <v>467</v>
      </c>
      <c r="F168" s="417" t="s">
        <v>468</v>
      </c>
      <c r="G168" s="417" t="s">
        <v>469</v>
      </c>
      <c r="H168" s="418">
        <v>807</v>
      </c>
      <c r="I168" s="431">
        <f>'Form F'!I179</f>
        <v>0</v>
      </c>
      <c r="J168" s="44"/>
      <c r="K168" s="44"/>
      <c r="L168" s="430"/>
      <c r="M168" s="378"/>
      <c r="N168" s="378"/>
      <c r="O168" s="378"/>
      <c r="P168" s="378"/>
      <c r="Q168" s="44"/>
      <c r="R168" s="412"/>
      <c r="S168" s="48"/>
      <c r="T168" s="28"/>
      <c r="Z168" s="7"/>
    </row>
    <row r="169" spans="1:26" ht="15.75" x14ac:dyDescent="0.25">
      <c r="A169" s="26"/>
      <c r="B169" s="42"/>
      <c r="C169" s="44"/>
      <c r="D169" s="44"/>
      <c r="E169" s="413" t="s">
        <v>470</v>
      </c>
      <c r="F169" s="414" t="s">
        <v>471</v>
      </c>
      <c r="G169" s="414" t="s">
        <v>472</v>
      </c>
      <c r="H169" s="415">
        <v>450</v>
      </c>
      <c r="I169" s="431">
        <f>'Form F'!I180</f>
        <v>0</v>
      </c>
      <c r="J169" s="44"/>
      <c r="K169" s="44"/>
      <c r="L169" s="430"/>
      <c r="M169" s="378"/>
      <c r="N169" s="378"/>
      <c r="O169" s="378"/>
      <c r="P169" s="378"/>
      <c r="Q169" s="282"/>
      <c r="R169" s="412"/>
      <c r="S169" s="48"/>
      <c r="T169" s="28"/>
      <c r="Z169" s="7"/>
    </row>
    <row r="170" spans="1:26" ht="15.75" x14ac:dyDescent="0.25">
      <c r="A170" s="26"/>
      <c r="B170" s="42"/>
      <c r="C170" s="419"/>
      <c r="D170" s="44"/>
      <c r="E170" s="416" t="s">
        <v>473</v>
      </c>
      <c r="F170" s="417" t="s">
        <v>474</v>
      </c>
      <c r="G170" s="417" t="s">
        <v>475</v>
      </c>
      <c r="H170" s="418">
        <v>454</v>
      </c>
      <c r="I170" s="431">
        <f>'Form F'!I181</f>
        <v>0</v>
      </c>
      <c r="J170" s="44"/>
      <c r="K170" s="44"/>
      <c r="L170" s="430"/>
      <c r="M170" s="378"/>
      <c r="N170" s="378"/>
      <c r="O170" s="378"/>
      <c r="P170" s="378"/>
      <c r="Q170" s="282"/>
      <c r="R170" s="412"/>
      <c r="S170" s="48"/>
      <c r="T170" s="28"/>
      <c r="Z170" s="7"/>
    </row>
    <row r="171" spans="1:26" ht="15.75" x14ac:dyDescent="0.25">
      <c r="A171" s="26"/>
      <c r="B171" s="42"/>
      <c r="C171" s="419"/>
      <c r="D171" s="44"/>
      <c r="E171" s="413" t="s">
        <v>476</v>
      </c>
      <c r="F171" s="414" t="s">
        <v>477</v>
      </c>
      <c r="G171" s="414" t="s">
        <v>478</v>
      </c>
      <c r="H171" s="415">
        <v>458</v>
      </c>
      <c r="I171" s="431">
        <f>'Form F'!I182</f>
        <v>0</v>
      </c>
      <c r="J171" s="44"/>
      <c r="K171" s="44"/>
      <c r="L171" s="430"/>
      <c r="M171" s="378"/>
      <c r="N171" s="378"/>
      <c r="O171" s="378"/>
      <c r="P171" s="378"/>
      <c r="Q171" s="282"/>
      <c r="R171" s="412"/>
      <c r="S171" s="48"/>
      <c r="T171" s="28"/>
      <c r="Z171" s="7"/>
    </row>
    <row r="172" spans="1:26" ht="15.75" x14ac:dyDescent="0.25">
      <c r="A172" s="26"/>
      <c r="B172" s="42"/>
      <c r="C172" s="420"/>
      <c r="D172" s="44"/>
      <c r="E172" s="416" t="s">
        <v>479</v>
      </c>
      <c r="F172" s="417" t="s">
        <v>480</v>
      </c>
      <c r="G172" s="417" t="s">
        <v>481</v>
      </c>
      <c r="H172" s="418">
        <v>462</v>
      </c>
      <c r="I172" s="431">
        <f>'Form F'!I183</f>
        <v>0</v>
      </c>
      <c r="J172" s="44"/>
      <c r="K172" s="44"/>
      <c r="L172" s="430"/>
      <c r="M172" s="378"/>
      <c r="N172" s="378"/>
      <c r="O172" s="378"/>
      <c r="P172" s="378"/>
      <c r="Q172" s="282"/>
      <c r="R172" s="412"/>
      <c r="S172" s="48"/>
      <c r="T172" s="28"/>
      <c r="Z172" s="7"/>
    </row>
    <row r="173" spans="1:26" ht="15.75" x14ac:dyDescent="0.25">
      <c r="A173" s="26"/>
      <c r="B173" s="42"/>
      <c r="C173" s="419"/>
      <c r="D173" s="44"/>
      <c r="E173" s="413" t="s">
        <v>482</v>
      </c>
      <c r="F173" s="414" t="s">
        <v>483</v>
      </c>
      <c r="G173" s="414" t="s">
        <v>484</v>
      </c>
      <c r="H173" s="415">
        <v>466</v>
      </c>
      <c r="I173" s="431">
        <f>'Form F'!I184</f>
        <v>0</v>
      </c>
      <c r="J173" s="44"/>
      <c r="K173" s="44"/>
      <c r="L173" s="430"/>
      <c r="M173" s="378"/>
      <c r="N173" s="378"/>
      <c r="O173" s="378"/>
      <c r="P173" s="378"/>
      <c r="Q173" s="282"/>
      <c r="R173" s="412"/>
      <c r="S173" s="48"/>
      <c r="T173" s="28"/>
      <c r="Z173" s="7"/>
    </row>
    <row r="174" spans="1:26" ht="15.75" x14ac:dyDescent="0.25">
      <c r="A174" s="26"/>
      <c r="B174" s="42"/>
      <c r="C174" s="419"/>
      <c r="D174" s="44"/>
      <c r="E174" s="416" t="s">
        <v>485</v>
      </c>
      <c r="F174" s="417" t="s">
        <v>486</v>
      </c>
      <c r="G174" s="417" t="s">
        <v>487</v>
      </c>
      <c r="H174" s="418">
        <v>470</v>
      </c>
      <c r="I174" s="431">
        <f>'Form F'!I185</f>
        <v>0</v>
      </c>
      <c r="J174" s="44"/>
      <c r="K174" s="44"/>
      <c r="L174" s="430"/>
      <c r="M174" s="378"/>
      <c r="N174" s="378"/>
      <c r="O174" s="378"/>
      <c r="P174" s="378"/>
      <c r="Q174" s="282"/>
      <c r="R174" s="412"/>
      <c r="S174" s="48"/>
      <c r="T174" s="28"/>
      <c r="Z174" s="7"/>
    </row>
    <row r="175" spans="1:26" ht="15.75" x14ac:dyDescent="0.25">
      <c r="A175" s="26"/>
      <c r="B175" s="42"/>
      <c r="C175" s="419"/>
      <c r="D175" s="44"/>
      <c r="E175" s="413" t="s">
        <v>488</v>
      </c>
      <c r="F175" s="414" t="s">
        <v>489</v>
      </c>
      <c r="G175" s="414" t="s">
        <v>490</v>
      </c>
      <c r="H175" s="415">
        <v>584</v>
      </c>
      <c r="I175" s="431">
        <f>'Form F'!I186</f>
        <v>0</v>
      </c>
      <c r="J175" s="44"/>
      <c r="K175" s="44"/>
      <c r="L175" s="430"/>
      <c r="M175" s="378"/>
      <c r="N175" s="378"/>
      <c r="O175" s="378"/>
      <c r="P175" s="378"/>
      <c r="Q175" s="282"/>
      <c r="R175" s="412"/>
      <c r="S175" s="48"/>
      <c r="T175" s="28"/>
      <c r="Z175" s="7"/>
    </row>
    <row r="176" spans="1:26" ht="15.75" x14ac:dyDescent="0.25">
      <c r="A176" s="26"/>
      <c r="B176" s="42"/>
      <c r="C176" s="419"/>
      <c r="D176" s="44"/>
      <c r="E176" s="416" t="s">
        <v>491</v>
      </c>
      <c r="F176" s="417" t="s">
        <v>492</v>
      </c>
      <c r="G176" s="417" t="s">
        <v>493</v>
      </c>
      <c r="H176" s="418">
        <v>474</v>
      </c>
      <c r="I176" s="431">
        <f>'Form F'!I187</f>
        <v>0</v>
      </c>
      <c r="J176" s="44"/>
      <c r="K176" s="44"/>
      <c r="L176" s="430"/>
      <c r="M176" s="378"/>
      <c r="N176" s="378"/>
      <c r="O176" s="378"/>
      <c r="P176" s="378"/>
      <c r="Q176" s="282"/>
      <c r="R176" s="412"/>
      <c r="S176" s="48"/>
      <c r="T176" s="28"/>
      <c r="Z176" s="7"/>
    </row>
    <row r="177" spans="1:26" ht="15.75" x14ac:dyDescent="0.25">
      <c r="A177" s="26"/>
      <c r="B177" s="42"/>
      <c r="C177" s="419"/>
      <c r="D177" s="44"/>
      <c r="E177" s="413" t="s">
        <v>494</v>
      </c>
      <c r="F177" s="414" t="s">
        <v>495</v>
      </c>
      <c r="G177" s="414" t="s">
        <v>496</v>
      </c>
      <c r="H177" s="415">
        <v>478</v>
      </c>
      <c r="I177" s="431">
        <f>'Form F'!I188</f>
        <v>0</v>
      </c>
      <c r="J177" s="44"/>
      <c r="K177" s="44"/>
      <c r="L177" s="430"/>
      <c r="M177" s="378"/>
      <c r="N177" s="378"/>
      <c r="O177" s="378"/>
      <c r="P177" s="378"/>
      <c r="Q177" s="282"/>
      <c r="R177" s="412"/>
      <c r="S177" s="48"/>
      <c r="T177" s="28"/>
      <c r="Z177" s="7"/>
    </row>
    <row r="178" spans="1:26" ht="15.75" x14ac:dyDescent="0.25">
      <c r="A178" s="26"/>
      <c r="B178" s="42"/>
      <c r="C178" s="44"/>
      <c r="D178" s="44"/>
      <c r="E178" s="416" t="s">
        <v>497</v>
      </c>
      <c r="F178" s="417" t="s">
        <v>498</v>
      </c>
      <c r="G178" s="417" t="s">
        <v>499</v>
      </c>
      <c r="H178" s="418">
        <v>480</v>
      </c>
      <c r="I178" s="431">
        <f>'Form F'!I189</f>
        <v>0</v>
      </c>
      <c r="J178" s="44"/>
      <c r="K178" s="44"/>
      <c r="L178" s="430"/>
      <c r="M178" s="378"/>
      <c r="N178" s="378"/>
      <c r="O178" s="378"/>
      <c r="P178" s="378"/>
      <c r="Q178" s="289"/>
      <c r="R178" s="412"/>
      <c r="S178" s="48"/>
      <c r="T178" s="28"/>
    </row>
    <row r="179" spans="1:26" ht="15.75" x14ac:dyDescent="0.25">
      <c r="A179" s="26"/>
      <c r="B179" s="42"/>
      <c r="C179" s="373"/>
      <c r="D179" s="44"/>
      <c r="E179" s="413" t="s">
        <v>500</v>
      </c>
      <c r="F179" s="414" t="s">
        <v>501</v>
      </c>
      <c r="G179" s="414" t="s">
        <v>502</v>
      </c>
      <c r="H179" s="415">
        <v>175</v>
      </c>
      <c r="I179" s="431">
        <f>'Form F'!I190</f>
        <v>0</v>
      </c>
      <c r="J179" s="44"/>
      <c r="K179" s="44"/>
      <c r="L179" s="430"/>
      <c r="M179" s="378"/>
      <c r="N179" s="378"/>
      <c r="O179" s="378"/>
      <c r="P179" s="378"/>
      <c r="Q179" s="289"/>
      <c r="R179" s="412"/>
      <c r="S179" s="48"/>
      <c r="T179" s="28"/>
    </row>
    <row r="180" spans="1:26" ht="15.75" x14ac:dyDescent="0.25">
      <c r="A180" s="26"/>
      <c r="B180" s="42"/>
      <c r="C180" s="44"/>
      <c r="D180" s="44"/>
      <c r="E180" s="416" t="s">
        <v>503</v>
      </c>
      <c r="F180" s="417" t="s">
        <v>504</v>
      </c>
      <c r="G180" s="417" t="s">
        <v>505</v>
      </c>
      <c r="H180" s="418">
        <v>484</v>
      </c>
      <c r="I180" s="431">
        <f>'Form F'!I191</f>
        <v>0</v>
      </c>
      <c r="J180" s="44"/>
      <c r="K180" s="44"/>
      <c r="L180" s="430"/>
      <c r="M180" s="378"/>
      <c r="N180" s="378"/>
      <c r="O180" s="378"/>
      <c r="P180" s="378"/>
      <c r="Q180" s="289"/>
      <c r="R180" s="412"/>
      <c r="S180" s="48"/>
      <c r="T180" s="28"/>
    </row>
    <row r="181" spans="1:26" ht="15.75" x14ac:dyDescent="0.25">
      <c r="A181" s="26"/>
      <c r="B181" s="42"/>
      <c r="C181" s="44"/>
      <c r="D181" s="44"/>
      <c r="E181" s="413" t="s">
        <v>506</v>
      </c>
      <c r="F181" s="414" t="s">
        <v>507</v>
      </c>
      <c r="G181" s="414" t="s">
        <v>508</v>
      </c>
      <c r="H181" s="415">
        <v>583</v>
      </c>
      <c r="I181" s="431">
        <f>'Form F'!I192</f>
        <v>0</v>
      </c>
      <c r="J181" s="44"/>
      <c r="K181" s="44"/>
      <c r="L181" s="430"/>
      <c r="M181" s="378"/>
      <c r="N181" s="378"/>
      <c r="O181" s="378"/>
      <c r="P181" s="378"/>
      <c r="Q181" s="289"/>
      <c r="R181" s="412"/>
      <c r="S181" s="48"/>
      <c r="T181" s="28"/>
    </row>
    <row r="182" spans="1:26" ht="15.75" x14ac:dyDescent="0.25">
      <c r="A182" s="26"/>
      <c r="B182" s="42"/>
      <c r="C182" s="44"/>
      <c r="D182" s="44"/>
      <c r="E182" s="416" t="s">
        <v>509</v>
      </c>
      <c r="F182" s="417" t="s">
        <v>510</v>
      </c>
      <c r="G182" s="417" t="s">
        <v>511</v>
      </c>
      <c r="H182" s="418">
        <v>498</v>
      </c>
      <c r="I182" s="431">
        <f>'Form F'!I193</f>
        <v>0</v>
      </c>
      <c r="J182" s="44"/>
      <c r="K182" s="44"/>
      <c r="L182" s="430"/>
      <c r="M182" s="378"/>
      <c r="N182" s="378"/>
      <c r="O182" s="378"/>
      <c r="P182" s="378"/>
      <c r="Q182" s="289"/>
      <c r="R182" s="412"/>
      <c r="S182" s="48"/>
      <c r="T182" s="28"/>
    </row>
    <row r="183" spans="1:26" ht="15.75" x14ac:dyDescent="0.25">
      <c r="A183" s="26"/>
      <c r="B183" s="42"/>
      <c r="C183" s="44"/>
      <c r="D183" s="44"/>
      <c r="E183" s="413" t="s">
        <v>512</v>
      </c>
      <c r="F183" s="414" t="s">
        <v>513</v>
      </c>
      <c r="G183" s="414" t="s">
        <v>514</v>
      </c>
      <c r="H183" s="415">
        <v>492</v>
      </c>
      <c r="I183" s="431">
        <f>'Form F'!I194</f>
        <v>0</v>
      </c>
      <c r="J183" s="44"/>
      <c r="K183" s="44"/>
      <c r="L183" s="430"/>
      <c r="M183" s="378"/>
      <c r="N183" s="378"/>
      <c r="O183" s="378"/>
      <c r="P183" s="378"/>
      <c r="Q183" s="289"/>
      <c r="R183" s="412"/>
      <c r="S183" s="48"/>
      <c r="T183" s="28"/>
    </row>
    <row r="184" spans="1:26" ht="15.75" x14ac:dyDescent="0.25">
      <c r="A184" s="26"/>
      <c r="B184" s="42"/>
      <c r="C184" s="44"/>
      <c r="D184" s="44"/>
      <c r="E184" s="416" t="s">
        <v>515</v>
      </c>
      <c r="F184" s="417" t="s">
        <v>516</v>
      </c>
      <c r="G184" s="417" t="s">
        <v>517</v>
      </c>
      <c r="H184" s="418">
        <v>496</v>
      </c>
      <c r="I184" s="431">
        <f>'Form F'!I195</f>
        <v>0</v>
      </c>
      <c r="J184" s="44"/>
      <c r="K184" s="44"/>
      <c r="L184" s="430"/>
      <c r="M184" s="378"/>
      <c r="N184" s="378"/>
      <c r="O184" s="378"/>
      <c r="P184" s="378"/>
      <c r="Q184" s="289"/>
      <c r="R184" s="412"/>
      <c r="S184" s="48"/>
      <c r="T184" s="28"/>
    </row>
    <row r="185" spans="1:26" ht="15.75" x14ac:dyDescent="0.25">
      <c r="A185" s="26"/>
      <c r="B185" s="42"/>
      <c r="C185" s="44"/>
      <c r="D185" s="44"/>
      <c r="E185" s="413" t="s">
        <v>518</v>
      </c>
      <c r="F185" s="414" t="s">
        <v>519</v>
      </c>
      <c r="G185" s="414" t="s">
        <v>520</v>
      </c>
      <c r="H185" s="415">
        <v>499</v>
      </c>
      <c r="I185" s="431">
        <f>'Form F'!I196</f>
        <v>0</v>
      </c>
      <c r="J185" s="44"/>
      <c r="K185" s="44"/>
      <c r="L185" s="430"/>
      <c r="M185" s="378"/>
      <c r="N185" s="378"/>
      <c r="O185" s="378"/>
      <c r="P185" s="378"/>
      <c r="Q185" s="289"/>
      <c r="R185" s="412"/>
      <c r="S185" s="48"/>
      <c r="T185" s="28"/>
    </row>
    <row r="186" spans="1:26" ht="15.75" x14ac:dyDescent="0.25">
      <c r="A186" s="26"/>
      <c r="B186" s="42"/>
      <c r="C186" s="44"/>
      <c r="D186" s="44"/>
      <c r="E186" s="416" t="s">
        <v>521</v>
      </c>
      <c r="F186" s="417" t="s">
        <v>522</v>
      </c>
      <c r="G186" s="417" t="s">
        <v>523</v>
      </c>
      <c r="H186" s="418">
        <v>500</v>
      </c>
      <c r="I186" s="431">
        <f>'Form F'!I197</f>
        <v>0</v>
      </c>
      <c r="J186" s="44"/>
      <c r="K186" s="44"/>
      <c r="L186" s="430"/>
      <c r="M186" s="378"/>
      <c r="N186" s="378"/>
      <c r="O186" s="378"/>
      <c r="P186" s="378"/>
      <c r="Q186" s="289"/>
      <c r="R186" s="412"/>
      <c r="S186" s="48"/>
      <c r="T186" s="28"/>
    </row>
    <row r="187" spans="1:26" ht="15.75" x14ac:dyDescent="0.25">
      <c r="A187" s="26"/>
      <c r="B187" s="42"/>
      <c r="C187" s="44"/>
      <c r="D187" s="44"/>
      <c r="E187" s="413" t="s">
        <v>524</v>
      </c>
      <c r="F187" s="414" t="s">
        <v>525</v>
      </c>
      <c r="G187" s="414" t="s">
        <v>526</v>
      </c>
      <c r="H187" s="415">
        <v>504</v>
      </c>
      <c r="I187" s="431">
        <f>'Form F'!I198</f>
        <v>0</v>
      </c>
      <c r="J187" s="44"/>
      <c r="K187" s="44"/>
      <c r="L187" s="430"/>
      <c r="M187" s="378"/>
      <c r="N187" s="378"/>
      <c r="O187" s="378"/>
      <c r="P187" s="378"/>
      <c r="Q187" s="289"/>
      <c r="R187" s="412"/>
      <c r="S187" s="48"/>
      <c r="T187" s="28"/>
    </row>
    <row r="188" spans="1:26" ht="15.75" x14ac:dyDescent="0.25">
      <c r="A188" s="26"/>
      <c r="B188" s="42"/>
      <c r="C188" s="44"/>
      <c r="D188" s="44"/>
      <c r="E188" s="416" t="s">
        <v>527</v>
      </c>
      <c r="F188" s="417" t="s">
        <v>528</v>
      </c>
      <c r="G188" s="417" t="s">
        <v>529</v>
      </c>
      <c r="H188" s="418">
        <v>508</v>
      </c>
      <c r="I188" s="431">
        <f>'Form F'!I199</f>
        <v>0</v>
      </c>
      <c r="J188" s="44"/>
      <c r="K188" s="44"/>
      <c r="L188" s="430"/>
      <c r="M188" s="378"/>
      <c r="N188" s="378"/>
      <c r="O188" s="378"/>
      <c r="P188" s="378"/>
      <c r="Q188" s="289"/>
      <c r="R188" s="412"/>
      <c r="S188" s="48"/>
      <c r="T188" s="28"/>
    </row>
    <row r="189" spans="1:26" ht="15.75" x14ac:dyDescent="0.25">
      <c r="A189" s="26"/>
      <c r="B189" s="42"/>
      <c r="C189" s="44"/>
      <c r="D189" s="44"/>
      <c r="E189" s="413" t="s">
        <v>530</v>
      </c>
      <c r="F189" s="414" t="s">
        <v>531</v>
      </c>
      <c r="G189" s="414" t="s">
        <v>532</v>
      </c>
      <c r="H189" s="415">
        <v>104</v>
      </c>
      <c r="I189" s="431">
        <f>'Form F'!I200</f>
        <v>0</v>
      </c>
      <c r="J189" s="44"/>
      <c r="K189" s="44"/>
      <c r="L189" s="430"/>
      <c r="M189" s="378"/>
      <c r="N189" s="378"/>
      <c r="O189" s="378"/>
      <c r="P189" s="378"/>
      <c r="Q189" s="289"/>
      <c r="R189" s="412"/>
      <c r="S189" s="48"/>
      <c r="T189" s="28"/>
    </row>
    <row r="190" spans="1:26" ht="15.75" x14ac:dyDescent="0.25">
      <c r="A190" s="26"/>
      <c r="B190" s="42"/>
      <c r="C190" s="44"/>
      <c r="D190" s="44"/>
      <c r="E190" s="416" t="s">
        <v>533</v>
      </c>
      <c r="F190" s="417" t="s">
        <v>534</v>
      </c>
      <c r="G190" s="417" t="s">
        <v>535</v>
      </c>
      <c r="H190" s="418">
        <v>516</v>
      </c>
      <c r="I190" s="431">
        <f>'Form F'!I201</f>
        <v>0</v>
      </c>
      <c r="J190" s="44"/>
      <c r="K190" s="44"/>
      <c r="L190" s="430"/>
      <c r="M190" s="378"/>
      <c r="N190" s="378"/>
      <c r="O190" s="378"/>
      <c r="P190" s="378"/>
      <c r="Q190" s="289"/>
      <c r="R190" s="412"/>
      <c r="S190" s="48"/>
      <c r="T190" s="28"/>
      <c r="V190" s="359" t="s">
        <v>973</v>
      </c>
      <c r="W190" s="359" t="s">
        <v>975</v>
      </c>
      <c r="X190" s="360" t="s">
        <v>974</v>
      </c>
    </row>
    <row r="191" spans="1:26" ht="15.75" x14ac:dyDescent="0.25">
      <c r="A191" s="26"/>
      <c r="B191" s="42"/>
      <c r="C191" s="44"/>
      <c r="D191" s="44"/>
      <c r="E191" s="413" t="s">
        <v>536</v>
      </c>
      <c r="F191" s="414" t="s">
        <v>537</v>
      </c>
      <c r="G191" s="414" t="s">
        <v>538</v>
      </c>
      <c r="H191" s="415">
        <v>520</v>
      </c>
      <c r="I191" s="431">
        <f>'Form F'!I202</f>
        <v>0</v>
      </c>
      <c r="J191" s="44"/>
      <c r="K191" s="44"/>
      <c r="L191" s="430"/>
      <c r="M191" s="378"/>
      <c r="N191" s="378"/>
      <c r="O191" s="378"/>
      <c r="P191" s="378"/>
      <c r="Q191" s="289"/>
      <c r="R191" s="412"/>
      <c r="S191" s="48"/>
      <c r="T191" s="28"/>
    </row>
    <row r="192" spans="1:26" ht="15.75" x14ac:dyDescent="0.25">
      <c r="A192" s="26"/>
      <c r="B192" s="42"/>
      <c r="C192" s="44"/>
      <c r="D192" s="44"/>
      <c r="E192" s="416" t="s">
        <v>539</v>
      </c>
      <c r="F192" s="417" t="s">
        <v>540</v>
      </c>
      <c r="G192" s="417" t="s">
        <v>541</v>
      </c>
      <c r="H192" s="418">
        <v>524</v>
      </c>
      <c r="I192" s="431">
        <f>'Form F'!I203</f>
        <v>0</v>
      </c>
      <c r="J192" s="44"/>
      <c r="K192" s="44"/>
      <c r="L192" s="430"/>
      <c r="M192" s="378"/>
      <c r="N192" s="378"/>
      <c r="O192" s="378"/>
      <c r="P192" s="378"/>
      <c r="Q192" s="289"/>
      <c r="R192" s="412"/>
      <c r="S192" s="48"/>
      <c r="T192" s="28"/>
    </row>
    <row r="193" spans="1:20" ht="15.75" x14ac:dyDescent="0.25">
      <c r="A193" s="26"/>
      <c r="B193" s="42"/>
      <c r="C193" s="44"/>
      <c r="D193" s="44"/>
      <c r="E193" s="413" t="s">
        <v>542</v>
      </c>
      <c r="F193" s="414" t="s">
        <v>543</v>
      </c>
      <c r="G193" s="414" t="s">
        <v>544</v>
      </c>
      <c r="H193" s="415">
        <v>528</v>
      </c>
      <c r="I193" s="431">
        <f>'Form F'!I204</f>
        <v>0</v>
      </c>
      <c r="J193" s="44"/>
      <c r="K193" s="44"/>
      <c r="L193" s="430"/>
      <c r="M193" s="378"/>
      <c r="N193" s="378"/>
      <c r="O193" s="378"/>
      <c r="P193" s="378"/>
      <c r="Q193" s="289"/>
      <c r="R193" s="412"/>
      <c r="S193" s="48"/>
      <c r="T193" s="28"/>
    </row>
    <row r="194" spans="1:20" ht="15.75" x14ac:dyDescent="0.25">
      <c r="A194" s="26"/>
      <c r="B194" s="42"/>
      <c r="C194" s="44"/>
      <c r="D194" s="44"/>
      <c r="E194" s="416" t="s">
        <v>545</v>
      </c>
      <c r="F194" s="417" t="s">
        <v>546</v>
      </c>
      <c r="G194" s="417" t="s">
        <v>547</v>
      </c>
      <c r="H194" s="418">
        <v>540</v>
      </c>
      <c r="I194" s="431">
        <f>'Form F'!I205</f>
        <v>0</v>
      </c>
      <c r="J194" s="44"/>
      <c r="K194" s="44"/>
      <c r="L194" s="430"/>
      <c r="M194" s="378"/>
      <c r="N194" s="378"/>
      <c r="O194" s="378"/>
      <c r="P194" s="378"/>
      <c r="Q194" s="289"/>
      <c r="R194" s="412"/>
      <c r="S194" s="48"/>
      <c r="T194" s="28"/>
    </row>
    <row r="195" spans="1:20" ht="15.75" x14ac:dyDescent="0.25">
      <c r="A195" s="26"/>
      <c r="B195" s="42"/>
      <c r="C195" s="44"/>
      <c r="D195" s="44"/>
      <c r="E195" s="413" t="s">
        <v>548</v>
      </c>
      <c r="F195" s="414" t="s">
        <v>549</v>
      </c>
      <c r="G195" s="414" t="s">
        <v>550</v>
      </c>
      <c r="H195" s="415">
        <v>554</v>
      </c>
      <c r="I195" s="431">
        <f>'Form F'!I206</f>
        <v>0</v>
      </c>
      <c r="J195" s="44"/>
      <c r="K195" s="44"/>
      <c r="L195" s="430"/>
      <c r="M195" s="378"/>
      <c r="N195" s="378"/>
      <c r="O195" s="378"/>
      <c r="P195" s="378"/>
      <c r="Q195" s="289"/>
      <c r="R195" s="412"/>
      <c r="S195" s="48"/>
      <c r="T195" s="28"/>
    </row>
    <row r="196" spans="1:20" ht="15.75" x14ac:dyDescent="0.25">
      <c r="A196" s="26"/>
      <c r="B196" s="42"/>
      <c r="C196" s="44"/>
      <c r="D196" s="44"/>
      <c r="E196" s="416" t="s">
        <v>551</v>
      </c>
      <c r="F196" s="417" t="s">
        <v>552</v>
      </c>
      <c r="G196" s="417" t="s">
        <v>553</v>
      </c>
      <c r="H196" s="418">
        <v>558</v>
      </c>
      <c r="I196" s="431">
        <f>'Form F'!I207</f>
        <v>0</v>
      </c>
      <c r="J196" s="44"/>
      <c r="K196" s="44"/>
      <c r="L196" s="430"/>
      <c r="M196" s="378"/>
      <c r="N196" s="378"/>
      <c r="O196" s="378"/>
      <c r="P196" s="378"/>
      <c r="Q196" s="289"/>
      <c r="R196" s="412"/>
      <c r="S196" s="48"/>
      <c r="T196" s="28"/>
    </row>
    <row r="197" spans="1:20" ht="15.75" x14ac:dyDescent="0.25">
      <c r="A197" s="26"/>
      <c r="B197" s="42"/>
      <c r="C197" s="44"/>
      <c r="D197" s="44"/>
      <c r="E197" s="413" t="s">
        <v>554</v>
      </c>
      <c r="F197" s="414" t="s">
        <v>555</v>
      </c>
      <c r="G197" s="414" t="s">
        <v>556</v>
      </c>
      <c r="H197" s="415">
        <v>562</v>
      </c>
      <c r="I197" s="431">
        <f>'Form F'!I208</f>
        <v>0</v>
      </c>
      <c r="J197" s="44"/>
      <c r="K197" s="44"/>
      <c r="L197" s="430"/>
      <c r="M197" s="378"/>
      <c r="N197" s="378"/>
      <c r="O197" s="378"/>
      <c r="P197" s="378"/>
      <c r="Q197" s="289"/>
      <c r="R197" s="412"/>
      <c r="S197" s="48"/>
      <c r="T197" s="28"/>
    </row>
    <row r="198" spans="1:20" ht="15.75" x14ac:dyDescent="0.25">
      <c r="A198" s="26"/>
      <c r="B198" s="42"/>
      <c r="C198" s="44"/>
      <c r="D198" s="44"/>
      <c r="E198" s="416" t="s">
        <v>557</v>
      </c>
      <c r="F198" s="417" t="s">
        <v>558</v>
      </c>
      <c r="G198" s="417" t="s">
        <v>559</v>
      </c>
      <c r="H198" s="418">
        <v>566</v>
      </c>
      <c r="I198" s="431">
        <f>'Form F'!I209</f>
        <v>0</v>
      </c>
      <c r="J198" s="44"/>
      <c r="K198" s="44"/>
      <c r="L198" s="430"/>
      <c r="M198" s="378"/>
      <c r="N198" s="378"/>
      <c r="O198" s="378"/>
      <c r="P198" s="378"/>
      <c r="Q198" s="289"/>
      <c r="R198" s="412"/>
      <c r="S198" s="48"/>
      <c r="T198" s="28"/>
    </row>
    <row r="199" spans="1:20" ht="15.75" x14ac:dyDescent="0.25">
      <c r="A199" s="26"/>
      <c r="B199" s="42"/>
      <c r="C199" s="44"/>
      <c r="D199" s="44"/>
      <c r="E199" s="413" t="s">
        <v>560</v>
      </c>
      <c r="F199" s="414" t="s">
        <v>561</v>
      </c>
      <c r="G199" s="414" t="s">
        <v>562</v>
      </c>
      <c r="H199" s="415">
        <v>570</v>
      </c>
      <c r="I199" s="431">
        <f>'Form F'!I210</f>
        <v>0</v>
      </c>
      <c r="J199" s="44"/>
      <c r="K199" s="44"/>
      <c r="L199" s="430"/>
      <c r="M199" s="378"/>
      <c r="N199" s="378"/>
      <c r="O199" s="378"/>
      <c r="P199" s="378"/>
      <c r="Q199" s="289"/>
      <c r="R199" s="412"/>
      <c r="S199" s="48"/>
      <c r="T199" s="28"/>
    </row>
    <row r="200" spans="1:20" ht="15.75" x14ac:dyDescent="0.25">
      <c r="A200" s="26"/>
      <c r="B200" s="42"/>
      <c r="C200" s="44"/>
      <c r="D200" s="44"/>
      <c r="E200" s="416" t="s">
        <v>563</v>
      </c>
      <c r="F200" s="417" t="s">
        <v>564</v>
      </c>
      <c r="G200" s="417" t="s">
        <v>565</v>
      </c>
      <c r="H200" s="418">
        <v>574</v>
      </c>
      <c r="I200" s="431">
        <f>'Form F'!I211</f>
        <v>0</v>
      </c>
      <c r="J200" s="44"/>
      <c r="K200" s="44"/>
      <c r="L200" s="430"/>
      <c r="M200" s="378"/>
      <c r="N200" s="378"/>
      <c r="O200" s="378"/>
      <c r="P200" s="378"/>
      <c r="Q200" s="289"/>
      <c r="R200" s="412"/>
      <c r="S200" s="48"/>
      <c r="T200" s="28"/>
    </row>
    <row r="201" spans="1:20" ht="15.75" x14ac:dyDescent="0.25">
      <c r="A201" s="26"/>
      <c r="B201" s="42"/>
      <c r="C201" s="44"/>
      <c r="D201" s="44"/>
      <c r="E201" s="413" t="s">
        <v>566</v>
      </c>
      <c r="F201" s="414" t="s">
        <v>567</v>
      </c>
      <c r="G201" s="414" t="s">
        <v>568</v>
      </c>
      <c r="H201" s="415">
        <v>580</v>
      </c>
      <c r="I201" s="431">
        <f>'Form F'!I212</f>
        <v>0</v>
      </c>
      <c r="J201" s="44"/>
      <c r="K201" s="44"/>
      <c r="L201" s="430"/>
      <c r="M201" s="378"/>
      <c r="N201" s="378"/>
      <c r="O201" s="378"/>
      <c r="P201" s="378"/>
      <c r="Q201" s="289"/>
      <c r="R201" s="412"/>
      <c r="S201" s="48"/>
      <c r="T201" s="28"/>
    </row>
    <row r="202" spans="1:20" ht="15.75" x14ac:dyDescent="0.25">
      <c r="A202" s="26"/>
      <c r="B202" s="42"/>
      <c r="C202" s="44"/>
      <c r="D202" s="44"/>
      <c r="E202" s="416" t="s">
        <v>569</v>
      </c>
      <c r="F202" s="417" t="s">
        <v>570</v>
      </c>
      <c r="G202" s="417" t="s">
        <v>571</v>
      </c>
      <c r="H202" s="418">
        <v>578</v>
      </c>
      <c r="I202" s="431">
        <f>'Form F'!I213</f>
        <v>0</v>
      </c>
      <c r="J202" s="44"/>
      <c r="K202" s="44"/>
      <c r="L202" s="430"/>
      <c r="M202" s="378"/>
      <c r="N202" s="378"/>
      <c r="O202" s="378"/>
      <c r="P202" s="378"/>
      <c r="Q202" s="289"/>
      <c r="R202" s="412"/>
      <c r="S202" s="48"/>
      <c r="T202" s="28"/>
    </row>
    <row r="203" spans="1:20" ht="15.75" x14ac:dyDescent="0.25">
      <c r="A203" s="26"/>
      <c r="B203" s="42"/>
      <c r="C203" s="44"/>
      <c r="D203" s="44"/>
      <c r="E203" s="413" t="s">
        <v>572</v>
      </c>
      <c r="F203" s="414" t="s">
        <v>573</v>
      </c>
      <c r="G203" s="414" t="s">
        <v>574</v>
      </c>
      <c r="H203" s="415">
        <v>512</v>
      </c>
      <c r="I203" s="431">
        <f>'Form F'!I214</f>
        <v>0</v>
      </c>
      <c r="J203" s="44"/>
      <c r="K203" s="44"/>
      <c r="L203" s="430"/>
      <c r="M203" s="378"/>
      <c r="N203" s="378"/>
      <c r="O203" s="378"/>
      <c r="P203" s="378"/>
      <c r="Q203" s="289"/>
      <c r="R203" s="412"/>
      <c r="S203" s="48"/>
      <c r="T203" s="28"/>
    </row>
    <row r="204" spans="1:20" ht="15.75" x14ac:dyDescent="0.25">
      <c r="A204" s="26"/>
      <c r="B204" s="42"/>
      <c r="C204" s="44"/>
      <c r="D204" s="44"/>
      <c r="E204" s="416" t="s">
        <v>575</v>
      </c>
      <c r="F204" s="417" t="s">
        <v>576</v>
      </c>
      <c r="G204" s="417" t="s">
        <v>577</v>
      </c>
      <c r="H204" s="418">
        <v>586</v>
      </c>
      <c r="I204" s="431">
        <f>'Form F'!I215</f>
        <v>0</v>
      </c>
      <c r="J204" s="44"/>
      <c r="K204" s="44"/>
      <c r="L204" s="430"/>
      <c r="M204" s="378"/>
      <c r="N204" s="378"/>
      <c r="O204" s="378"/>
      <c r="P204" s="378"/>
      <c r="Q204" s="289"/>
      <c r="R204" s="412"/>
      <c r="S204" s="48"/>
      <c r="T204" s="28"/>
    </row>
    <row r="205" spans="1:20" ht="15.75" x14ac:dyDescent="0.25">
      <c r="A205" s="26"/>
      <c r="B205" s="42"/>
      <c r="C205" s="44"/>
      <c r="D205" s="44"/>
      <c r="E205" s="413" t="s">
        <v>578</v>
      </c>
      <c r="F205" s="414" t="s">
        <v>579</v>
      </c>
      <c r="G205" s="414" t="s">
        <v>580</v>
      </c>
      <c r="H205" s="415">
        <v>585</v>
      </c>
      <c r="I205" s="431">
        <f>'Form F'!I216</f>
        <v>0</v>
      </c>
      <c r="J205" s="44"/>
      <c r="K205" s="44"/>
      <c r="L205" s="430"/>
      <c r="M205" s="378"/>
      <c r="N205" s="378"/>
      <c r="O205" s="378"/>
      <c r="P205" s="378"/>
      <c r="Q205" s="289"/>
      <c r="R205" s="412"/>
      <c r="S205" s="48"/>
      <c r="T205" s="28"/>
    </row>
    <row r="206" spans="1:20" ht="15.75" x14ac:dyDescent="0.25">
      <c r="A206" s="26"/>
      <c r="B206" s="42"/>
      <c r="C206" s="44"/>
      <c r="D206" s="44"/>
      <c r="E206" s="416" t="s">
        <v>581</v>
      </c>
      <c r="F206" s="417" t="s">
        <v>582</v>
      </c>
      <c r="G206" s="417" t="s">
        <v>583</v>
      </c>
      <c r="H206" s="418">
        <v>275</v>
      </c>
      <c r="I206" s="431">
        <f>'Form F'!I217</f>
        <v>0</v>
      </c>
      <c r="J206" s="44"/>
      <c r="K206" s="44"/>
      <c r="L206" s="430"/>
      <c r="M206" s="378"/>
      <c r="N206" s="378"/>
      <c r="O206" s="378"/>
      <c r="P206" s="378"/>
      <c r="Q206" s="289"/>
      <c r="R206" s="412"/>
      <c r="S206" s="48"/>
      <c r="T206" s="28"/>
    </row>
    <row r="207" spans="1:20" ht="15.75" x14ac:dyDescent="0.25">
      <c r="A207" s="26"/>
      <c r="B207" s="42"/>
      <c r="C207" s="44"/>
      <c r="D207" s="44"/>
      <c r="E207" s="413" t="s">
        <v>584</v>
      </c>
      <c r="F207" s="414" t="s">
        <v>585</v>
      </c>
      <c r="G207" s="414" t="s">
        <v>586</v>
      </c>
      <c r="H207" s="415">
        <v>591</v>
      </c>
      <c r="I207" s="431">
        <f>'Form F'!I218</f>
        <v>0</v>
      </c>
      <c r="J207" s="44"/>
      <c r="K207" s="44"/>
      <c r="L207" s="430"/>
      <c r="M207" s="378"/>
      <c r="N207" s="378"/>
      <c r="O207" s="378"/>
      <c r="P207" s="378"/>
      <c r="Q207" s="289"/>
      <c r="R207" s="412"/>
      <c r="S207" s="48"/>
      <c r="T207" s="28"/>
    </row>
    <row r="208" spans="1:20" ht="15.75" x14ac:dyDescent="0.25">
      <c r="A208" s="26"/>
      <c r="B208" s="42"/>
      <c r="C208" s="44"/>
      <c r="D208" s="44"/>
      <c r="E208" s="416" t="s">
        <v>587</v>
      </c>
      <c r="F208" s="417" t="s">
        <v>588</v>
      </c>
      <c r="G208" s="417" t="s">
        <v>589</v>
      </c>
      <c r="H208" s="418">
        <v>598</v>
      </c>
      <c r="I208" s="431">
        <f>'Form F'!I219</f>
        <v>0</v>
      </c>
      <c r="J208" s="44"/>
      <c r="K208" s="44"/>
      <c r="L208" s="430"/>
      <c r="M208" s="378"/>
      <c r="N208" s="378"/>
      <c r="O208" s="378"/>
      <c r="P208" s="378"/>
      <c r="Q208" s="289"/>
      <c r="R208" s="412"/>
      <c r="S208" s="48"/>
      <c r="T208" s="28"/>
    </row>
    <row r="209" spans="1:20" ht="15.75" x14ac:dyDescent="0.25">
      <c r="A209" s="26"/>
      <c r="B209" s="42"/>
      <c r="C209" s="44"/>
      <c r="D209" s="44"/>
      <c r="E209" s="413" t="s">
        <v>590</v>
      </c>
      <c r="F209" s="414" t="s">
        <v>591</v>
      </c>
      <c r="G209" s="414" t="s">
        <v>592</v>
      </c>
      <c r="H209" s="415">
        <v>600</v>
      </c>
      <c r="I209" s="431">
        <f>'Form F'!I220</f>
        <v>0</v>
      </c>
      <c r="J209" s="44"/>
      <c r="K209" s="44"/>
      <c r="L209" s="430"/>
      <c r="M209" s="378"/>
      <c r="N209" s="378"/>
      <c r="O209" s="378"/>
      <c r="P209" s="378"/>
      <c r="Q209" s="289"/>
      <c r="R209" s="412"/>
      <c r="S209" s="48"/>
      <c r="T209" s="28"/>
    </row>
    <row r="210" spans="1:20" ht="15.75" x14ac:dyDescent="0.25">
      <c r="A210" s="26"/>
      <c r="B210" s="42"/>
      <c r="C210" s="44"/>
      <c r="D210" s="44"/>
      <c r="E210" s="416" t="s">
        <v>593</v>
      </c>
      <c r="F210" s="417" t="s">
        <v>594</v>
      </c>
      <c r="G210" s="417" t="s">
        <v>595</v>
      </c>
      <c r="H210" s="418">
        <v>604</v>
      </c>
      <c r="I210" s="431">
        <f>'Form F'!I221</f>
        <v>0</v>
      </c>
      <c r="J210" s="44"/>
      <c r="K210" s="44"/>
      <c r="L210" s="430"/>
      <c r="M210" s="378"/>
      <c r="N210" s="378"/>
      <c r="O210" s="378"/>
      <c r="P210" s="378"/>
      <c r="Q210" s="289"/>
      <c r="R210" s="412"/>
      <c r="S210" s="48"/>
      <c r="T210" s="28"/>
    </row>
    <row r="211" spans="1:20" ht="15.75" x14ac:dyDescent="0.25">
      <c r="A211" s="26"/>
      <c r="B211" s="42"/>
      <c r="C211" s="44"/>
      <c r="D211" s="44"/>
      <c r="E211" s="413" t="s">
        <v>596</v>
      </c>
      <c r="F211" s="414" t="s">
        <v>597</v>
      </c>
      <c r="G211" s="414" t="s">
        <v>598</v>
      </c>
      <c r="H211" s="415">
        <v>608</v>
      </c>
      <c r="I211" s="431">
        <f>'Form F'!I222</f>
        <v>0</v>
      </c>
      <c r="J211" s="44"/>
      <c r="K211" s="44"/>
      <c r="L211" s="430"/>
      <c r="M211" s="378"/>
      <c r="N211" s="378"/>
      <c r="O211" s="378"/>
      <c r="P211" s="378"/>
      <c r="Q211" s="289"/>
      <c r="R211" s="412"/>
      <c r="S211" s="48"/>
      <c r="T211" s="28"/>
    </row>
    <row r="212" spans="1:20" ht="15.75" x14ac:dyDescent="0.25">
      <c r="A212" s="26"/>
      <c r="B212" s="42"/>
      <c r="C212" s="44"/>
      <c r="D212" s="44"/>
      <c r="E212" s="416" t="s">
        <v>599</v>
      </c>
      <c r="F212" s="417" t="s">
        <v>600</v>
      </c>
      <c r="G212" s="417" t="s">
        <v>601</v>
      </c>
      <c r="H212" s="418">
        <v>612</v>
      </c>
      <c r="I212" s="431">
        <f>'Form F'!I223</f>
        <v>0</v>
      </c>
      <c r="J212" s="44"/>
      <c r="K212" s="44"/>
      <c r="L212" s="430"/>
      <c r="M212" s="378"/>
      <c r="N212" s="378"/>
      <c r="O212" s="378"/>
      <c r="P212" s="378"/>
      <c r="Q212" s="289"/>
      <c r="R212" s="412"/>
      <c r="S212" s="48"/>
      <c r="T212" s="28"/>
    </row>
    <row r="213" spans="1:20" ht="15.75" x14ac:dyDescent="0.25">
      <c r="A213" s="26"/>
      <c r="B213" s="42"/>
      <c r="C213" s="44"/>
      <c r="D213" s="44"/>
      <c r="E213" s="413" t="s">
        <v>602</v>
      </c>
      <c r="F213" s="414" t="s">
        <v>603</v>
      </c>
      <c r="G213" s="414" t="s">
        <v>604</v>
      </c>
      <c r="H213" s="415">
        <v>616</v>
      </c>
      <c r="I213" s="431">
        <f>'Form F'!I224</f>
        <v>0</v>
      </c>
      <c r="J213" s="44"/>
      <c r="K213" s="44"/>
      <c r="L213" s="430"/>
      <c r="M213" s="378"/>
      <c r="N213" s="378"/>
      <c r="O213" s="378"/>
      <c r="P213" s="378"/>
      <c r="Q213" s="289"/>
      <c r="R213" s="412"/>
      <c r="S213" s="48"/>
      <c r="T213" s="28"/>
    </row>
    <row r="214" spans="1:20" ht="15.75" x14ac:dyDescent="0.25">
      <c r="A214" s="26"/>
      <c r="B214" s="42"/>
      <c r="C214" s="44"/>
      <c r="D214" s="44"/>
      <c r="E214" s="416" t="s">
        <v>605</v>
      </c>
      <c r="F214" s="417" t="s">
        <v>606</v>
      </c>
      <c r="G214" s="417" t="s">
        <v>607</v>
      </c>
      <c r="H214" s="418">
        <v>620</v>
      </c>
      <c r="I214" s="431">
        <f>'Form F'!I225</f>
        <v>0</v>
      </c>
      <c r="J214" s="44"/>
      <c r="K214" s="44"/>
      <c r="L214" s="430"/>
      <c r="M214" s="378"/>
      <c r="N214" s="378"/>
      <c r="O214" s="378"/>
      <c r="P214" s="378"/>
      <c r="Q214" s="289"/>
      <c r="R214" s="412"/>
      <c r="S214" s="48"/>
      <c r="T214" s="28"/>
    </row>
    <row r="215" spans="1:20" ht="15.75" x14ac:dyDescent="0.25">
      <c r="A215" s="26"/>
      <c r="B215" s="42"/>
      <c r="C215" s="44"/>
      <c r="D215" s="44"/>
      <c r="E215" s="413" t="s">
        <v>608</v>
      </c>
      <c r="F215" s="414" t="s">
        <v>609</v>
      </c>
      <c r="G215" s="414" t="s">
        <v>610</v>
      </c>
      <c r="H215" s="415">
        <v>630</v>
      </c>
      <c r="I215" s="431">
        <f>'Form F'!I226</f>
        <v>0</v>
      </c>
      <c r="J215" s="44"/>
      <c r="K215" s="44"/>
      <c r="L215" s="430"/>
      <c r="M215" s="378"/>
      <c r="N215" s="378"/>
      <c r="O215" s="378"/>
      <c r="P215" s="378"/>
      <c r="Q215" s="289"/>
      <c r="R215" s="412"/>
      <c r="S215" s="48"/>
      <c r="T215" s="28"/>
    </row>
    <row r="216" spans="1:20" ht="15.75" x14ac:dyDescent="0.25">
      <c r="A216" s="26"/>
      <c r="B216" s="42"/>
      <c r="C216" s="44"/>
      <c r="D216" s="44"/>
      <c r="E216" s="416" t="s">
        <v>611</v>
      </c>
      <c r="F216" s="417" t="s">
        <v>612</v>
      </c>
      <c r="G216" s="417" t="s">
        <v>613</v>
      </c>
      <c r="H216" s="418">
        <v>634</v>
      </c>
      <c r="I216" s="431">
        <f>'Form F'!I227</f>
        <v>0</v>
      </c>
      <c r="J216" s="44"/>
      <c r="K216" s="44"/>
      <c r="L216" s="430"/>
      <c r="M216" s="378"/>
      <c r="N216" s="378"/>
      <c r="O216" s="378"/>
      <c r="P216" s="378"/>
      <c r="Q216" s="289"/>
      <c r="R216" s="412"/>
      <c r="S216" s="48"/>
      <c r="T216" s="28"/>
    </row>
    <row r="217" spans="1:20" ht="15.75" x14ac:dyDescent="0.25">
      <c r="A217" s="26"/>
      <c r="B217" s="42"/>
      <c r="C217" s="44"/>
      <c r="D217" s="44"/>
      <c r="E217" s="413" t="s">
        <v>614</v>
      </c>
      <c r="F217" s="414" t="s">
        <v>615</v>
      </c>
      <c r="G217" s="414" t="s">
        <v>616</v>
      </c>
      <c r="H217" s="415">
        <v>638</v>
      </c>
      <c r="I217" s="431">
        <f>'Form F'!I228</f>
        <v>0</v>
      </c>
      <c r="J217" s="44"/>
      <c r="K217" s="44"/>
      <c r="L217" s="430"/>
      <c r="M217" s="378"/>
      <c r="N217" s="378"/>
      <c r="O217" s="378"/>
      <c r="P217" s="378"/>
      <c r="Q217" s="289"/>
      <c r="R217" s="412"/>
      <c r="S217" s="48"/>
      <c r="T217" s="28"/>
    </row>
    <row r="218" spans="1:20" ht="15.75" x14ac:dyDescent="0.25">
      <c r="A218" s="26"/>
      <c r="B218" s="42"/>
      <c r="C218" s="44"/>
      <c r="D218" s="44"/>
      <c r="E218" s="416" t="s">
        <v>617</v>
      </c>
      <c r="F218" s="417" t="s">
        <v>618</v>
      </c>
      <c r="G218" s="417" t="s">
        <v>619</v>
      </c>
      <c r="H218" s="418">
        <v>642</v>
      </c>
      <c r="I218" s="431">
        <f>'Form F'!I229</f>
        <v>0</v>
      </c>
      <c r="J218" s="44"/>
      <c r="K218" s="44"/>
      <c r="L218" s="430"/>
      <c r="M218" s="378"/>
      <c r="N218" s="378"/>
      <c r="O218" s="378"/>
      <c r="P218" s="378"/>
      <c r="Q218" s="289"/>
      <c r="R218" s="412"/>
      <c r="S218" s="48"/>
      <c r="T218" s="28"/>
    </row>
    <row r="219" spans="1:20" ht="15.75" x14ac:dyDescent="0.25">
      <c r="A219" s="26"/>
      <c r="B219" s="42"/>
      <c r="C219" s="44"/>
      <c r="D219" s="44"/>
      <c r="E219" s="413" t="s">
        <v>620</v>
      </c>
      <c r="F219" s="414" t="s">
        <v>621</v>
      </c>
      <c r="G219" s="414" t="s">
        <v>622</v>
      </c>
      <c r="H219" s="415">
        <v>643</v>
      </c>
      <c r="I219" s="431">
        <f>'Form F'!I230</f>
        <v>0</v>
      </c>
      <c r="J219" s="44"/>
      <c r="K219" s="44"/>
      <c r="L219" s="430"/>
      <c r="M219" s="378"/>
      <c r="N219" s="378"/>
      <c r="O219" s="378"/>
      <c r="P219" s="378"/>
      <c r="Q219" s="289"/>
      <c r="R219" s="412"/>
      <c r="S219" s="48"/>
      <c r="T219" s="28"/>
    </row>
    <row r="220" spans="1:20" ht="15.75" x14ac:dyDescent="0.25">
      <c r="A220" s="26"/>
      <c r="B220" s="42"/>
      <c r="C220" s="44"/>
      <c r="D220" s="44"/>
      <c r="E220" s="416" t="s">
        <v>623</v>
      </c>
      <c r="F220" s="417" t="s">
        <v>624</v>
      </c>
      <c r="G220" s="417" t="s">
        <v>625</v>
      </c>
      <c r="H220" s="418">
        <v>646</v>
      </c>
      <c r="I220" s="431">
        <f>'Form F'!I231</f>
        <v>0</v>
      </c>
      <c r="J220" s="44"/>
      <c r="K220" s="44"/>
      <c r="L220" s="430"/>
      <c r="M220" s="378"/>
      <c r="N220" s="378"/>
      <c r="O220" s="378"/>
      <c r="P220" s="378"/>
      <c r="Q220" s="289"/>
      <c r="R220" s="412"/>
      <c r="S220" s="48"/>
      <c r="T220" s="28"/>
    </row>
    <row r="221" spans="1:20" ht="15.75" x14ac:dyDescent="0.25">
      <c r="A221" s="26"/>
      <c r="B221" s="42"/>
      <c r="C221" s="44"/>
      <c r="D221" s="44"/>
      <c r="E221" s="413" t="s">
        <v>626</v>
      </c>
      <c r="F221" s="414" t="s">
        <v>627</v>
      </c>
      <c r="G221" s="414" t="s">
        <v>628</v>
      </c>
      <c r="H221" s="415">
        <v>652</v>
      </c>
      <c r="I221" s="431">
        <f>'Form F'!I232</f>
        <v>0</v>
      </c>
      <c r="J221" s="44"/>
      <c r="K221" s="44"/>
      <c r="L221" s="430"/>
      <c r="M221" s="378"/>
      <c r="N221" s="378"/>
      <c r="O221" s="378"/>
      <c r="P221" s="378"/>
      <c r="Q221" s="289"/>
      <c r="R221" s="412"/>
      <c r="S221" s="48"/>
      <c r="T221" s="28"/>
    </row>
    <row r="222" spans="1:20" ht="15.75" x14ac:dyDescent="0.25">
      <c r="A222" s="26"/>
      <c r="B222" s="42"/>
      <c r="C222" s="44"/>
      <c r="D222" s="44"/>
      <c r="E222" s="416" t="s">
        <v>629</v>
      </c>
      <c r="F222" s="417" t="s">
        <v>630</v>
      </c>
      <c r="G222" s="417" t="s">
        <v>631</v>
      </c>
      <c r="H222" s="418">
        <v>654</v>
      </c>
      <c r="I222" s="431">
        <f>'Form F'!I233</f>
        <v>0</v>
      </c>
      <c r="J222" s="44"/>
      <c r="K222" s="44"/>
      <c r="L222" s="430"/>
      <c r="M222" s="378"/>
      <c r="N222" s="378"/>
      <c r="O222" s="378"/>
      <c r="P222" s="378"/>
      <c r="Q222" s="289"/>
      <c r="R222" s="412"/>
      <c r="S222" s="48"/>
      <c r="T222" s="28"/>
    </row>
    <row r="223" spans="1:20" ht="15.75" x14ac:dyDescent="0.25">
      <c r="A223" s="26"/>
      <c r="B223" s="42"/>
      <c r="C223" s="44"/>
      <c r="D223" s="44"/>
      <c r="E223" s="413" t="s">
        <v>632</v>
      </c>
      <c r="F223" s="414" t="s">
        <v>633</v>
      </c>
      <c r="G223" s="414" t="s">
        <v>634</v>
      </c>
      <c r="H223" s="415">
        <v>659</v>
      </c>
      <c r="I223" s="431">
        <f>'Form F'!I234</f>
        <v>0</v>
      </c>
      <c r="J223" s="44"/>
      <c r="K223" s="44"/>
      <c r="L223" s="430"/>
      <c r="M223" s="378"/>
      <c r="N223" s="378"/>
      <c r="O223" s="378"/>
      <c r="P223" s="378"/>
      <c r="Q223" s="289"/>
      <c r="R223" s="412"/>
      <c r="S223" s="48"/>
      <c r="T223" s="28"/>
    </row>
    <row r="224" spans="1:20" ht="15.75" x14ac:dyDescent="0.25">
      <c r="A224" s="26"/>
      <c r="B224" s="42"/>
      <c r="C224" s="44"/>
      <c r="D224" s="44"/>
      <c r="E224" s="416" t="s">
        <v>635</v>
      </c>
      <c r="F224" s="417" t="s">
        <v>636</v>
      </c>
      <c r="G224" s="417" t="s">
        <v>637</v>
      </c>
      <c r="H224" s="418">
        <v>662</v>
      </c>
      <c r="I224" s="431">
        <f>'Form F'!I235</f>
        <v>0</v>
      </c>
      <c r="J224" s="44"/>
      <c r="K224" s="44"/>
      <c r="L224" s="430"/>
      <c r="M224" s="378"/>
      <c r="N224" s="378"/>
      <c r="O224" s="378"/>
      <c r="P224" s="378"/>
      <c r="Q224" s="289"/>
      <c r="R224" s="412"/>
      <c r="S224" s="48"/>
      <c r="T224" s="28"/>
    </row>
    <row r="225" spans="1:24" ht="15.75" x14ac:dyDescent="0.25">
      <c r="A225" s="26"/>
      <c r="B225" s="42"/>
      <c r="C225" s="44"/>
      <c r="D225" s="44"/>
      <c r="E225" s="413" t="s">
        <v>638</v>
      </c>
      <c r="F225" s="414" t="s">
        <v>639</v>
      </c>
      <c r="G225" s="414" t="s">
        <v>640</v>
      </c>
      <c r="H225" s="415">
        <v>663</v>
      </c>
      <c r="I225" s="431">
        <f>'Form F'!I236</f>
        <v>0</v>
      </c>
      <c r="J225" s="44"/>
      <c r="K225" s="44"/>
      <c r="L225" s="430"/>
      <c r="M225" s="378"/>
      <c r="N225" s="378"/>
      <c r="O225" s="378"/>
      <c r="P225" s="378"/>
      <c r="Q225" s="289"/>
      <c r="R225" s="412"/>
      <c r="S225" s="48"/>
      <c r="T225" s="28"/>
    </row>
    <row r="226" spans="1:24" ht="15.75" x14ac:dyDescent="0.25">
      <c r="A226" s="26"/>
      <c r="B226" s="42"/>
      <c r="C226" s="44"/>
      <c r="D226" s="44"/>
      <c r="E226" s="416" t="s">
        <v>641</v>
      </c>
      <c r="F226" s="417" t="s">
        <v>642</v>
      </c>
      <c r="G226" s="417" t="s">
        <v>643</v>
      </c>
      <c r="H226" s="418">
        <v>666</v>
      </c>
      <c r="I226" s="431">
        <f>'Form F'!I237</f>
        <v>0</v>
      </c>
      <c r="J226" s="44"/>
      <c r="K226" s="44"/>
      <c r="L226" s="430"/>
      <c r="M226" s="378"/>
      <c r="N226" s="378"/>
      <c r="O226" s="378"/>
      <c r="P226" s="378"/>
      <c r="Q226" s="289"/>
      <c r="R226" s="412"/>
      <c r="S226" s="48"/>
      <c r="T226" s="28"/>
    </row>
    <row r="227" spans="1:24" ht="15.75" x14ac:dyDescent="0.25">
      <c r="A227" s="26"/>
      <c r="B227" s="42"/>
      <c r="C227" s="44"/>
      <c r="D227" s="44"/>
      <c r="E227" s="413" t="s">
        <v>644</v>
      </c>
      <c r="F227" s="414" t="s">
        <v>645</v>
      </c>
      <c r="G227" s="414" t="s">
        <v>646</v>
      </c>
      <c r="H227" s="415">
        <v>670</v>
      </c>
      <c r="I227" s="431">
        <f>'Form F'!I238</f>
        <v>0</v>
      </c>
      <c r="J227" s="44"/>
      <c r="K227" s="44"/>
      <c r="L227" s="430"/>
      <c r="M227" s="378"/>
      <c r="N227" s="378"/>
      <c r="O227" s="378"/>
      <c r="P227" s="378"/>
      <c r="Q227" s="289"/>
      <c r="R227" s="412"/>
      <c r="S227" s="48"/>
      <c r="T227" s="28"/>
    </row>
    <row r="228" spans="1:24" ht="15.75" x14ac:dyDescent="0.25">
      <c r="A228" s="26"/>
      <c r="B228" s="42"/>
      <c r="C228" s="44"/>
      <c r="D228" s="44"/>
      <c r="E228" s="416" t="s">
        <v>647</v>
      </c>
      <c r="F228" s="417" t="s">
        <v>648</v>
      </c>
      <c r="G228" s="417" t="s">
        <v>649</v>
      </c>
      <c r="H228" s="418">
        <v>882</v>
      </c>
      <c r="I228" s="431">
        <f>'Form F'!I239</f>
        <v>0</v>
      </c>
      <c r="J228" s="44"/>
      <c r="K228" s="44"/>
      <c r="L228" s="430"/>
      <c r="M228" s="378"/>
      <c r="N228" s="378"/>
      <c r="O228" s="378"/>
      <c r="P228" s="378"/>
      <c r="Q228" s="289"/>
      <c r="R228" s="412"/>
      <c r="S228" s="48"/>
      <c r="T228" s="28"/>
    </row>
    <row r="229" spans="1:24" ht="15.75" x14ac:dyDescent="0.25">
      <c r="A229" s="26"/>
      <c r="B229" s="42"/>
      <c r="C229" s="44"/>
      <c r="D229" s="44"/>
      <c r="E229" s="413" t="s">
        <v>650</v>
      </c>
      <c r="F229" s="414" t="s">
        <v>651</v>
      </c>
      <c r="G229" s="414" t="s">
        <v>652</v>
      </c>
      <c r="H229" s="415">
        <v>674</v>
      </c>
      <c r="I229" s="431">
        <f>'Form F'!I240</f>
        <v>0</v>
      </c>
      <c r="J229" s="44"/>
      <c r="K229" s="44"/>
      <c r="L229" s="430"/>
      <c r="M229" s="378"/>
      <c r="N229" s="378"/>
      <c r="O229" s="378"/>
      <c r="P229" s="378"/>
      <c r="Q229" s="289"/>
      <c r="R229" s="412"/>
      <c r="S229" s="48"/>
      <c r="T229" s="28"/>
    </row>
    <row r="230" spans="1:24" ht="15.75" x14ac:dyDescent="0.25">
      <c r="A230" s="26"/>
      <c r="B230" s="42"/>
      <c r="C230" s="44"/>
      <c r="D230" s="44"/>
      <c r="E230" s="416" t="s">
        <v>653</v>
      </c>
      <c r="F230" s="417" t="s">
        <v>654</v>
      </c>
      <c r="G230" s="417" t="s">
        <v>655</v>
      </c>
      <c r="H230" s="418">
        <v>678</v>
      </c>
      <c r="I230" s="431">
        <f>'Form F'!I241</f>
        <v>0</v>
      </c>
      <c r="J230" s="44"/>
      <c r="K230" s="44"/>
      <c r="L230" s="430"/>
      <c r="M230" s="378"/>
      <c r="N230" s="378"/>
      <c r="O230" s="378"/>
      <c r="P230" s="378"/>
      <c r="Q230" s="289"/>
      <c r="R230" s="412"/>
      <c r="S230" s="48"/>
      <c r="T230" s="28"/>
    </row>
    <row r="231" spans="1:24" ht="15.75" x14ac:dyDescent="0.25">
      <c r="A231" s="26"/>
      <c r="B231" s="42"/>
      <c r="C231" s="44"/>
      <c r="D231" s="44"/>
      <c r="E231" s="413" t="s">
        <v>656</v>
      </c>
      <c r="F231" s="414" t="s">
        <v>657</v>
      </c>
      <c r="G231" s="414" t="s">
        <v>658</v>
      </c>
      <c r="H231" s="415">
        <v>682</v>
      </c>
      <c r="I231" s="431">
        <f>'Form F'!I242</f>
        <v>0</v>
      </c>
      <c r="J231" s="44"/>
      <c r="K231" s="44"/>
      <c r="L231" s="430"/>
      <c r="M231" s="378"/>
      <c r="N231" s="378"/>
      <c r="O231" s="378"/>
      <c r="P231" s="378"/>
      <c r="Q231" s="289"/>
      <c r="R231" s="412"/>
      <c r="S231" s="48"/>
      <c r="T231" s="28"/>
    </row>
    <row r="232" spans="1:24" ht="15.75" x14ac:dyDescent="0.25">
      <c r="A232" s="26"/>
      <c r="B232" s="42"/>
      <c r="C232" s="44"/>
      <c r="D232" s="44"/>
      <c r="E232" s="416" t="s">
        <v>659</v>
      </c>
      <c r="F232" s="417" t="s">
        <v>660</v>
      </c>
      <c r="G232" s="417" t="s">
        <v>661</v>
      </c>
      <c r="H232" s="418">
        <v>686</v>
      </c>
      <c r="I232" s="431">
        <f>'Form F'!I243</f>
        <v>0</v>
      </c>
      <c r="J232" s="44"/>
      <c r="K232" s="44"/>
      <c r="L232" s="430"/>
      <c r="M232" s="378"/>
      <c r="N232" s="378"/>
      <c r="O232" s="378"/>
      <c r="P232" s="378"/>
      <c r="Q232" s="289"/>
      <c r="R232" s="412"/>
      <c r="S232" s="48"/>
      <c r="T232" s="28"/>
      <c r="V232" s="359" t="s">
        <v>973</v>
      </c>
      <c r="W232" s="359" t="s">
        <v>975</v>
      </c>
      <c r="X232" s="360" t="s">
        <v>974</v>
      </c>
    </row>
    <row r="233" spans="1:24" ht="15.75" x14ac:dyDescent="0.25">
      <c r="A233" s="26"/>
      <c r="B233" s="42"/>
      <c r="C233" s="44"/>
      <c r="D233" s="44"/>
      <c r="E233" s="413" t="s">
        <v>662</v>
      </c>
      <c r="F233" s="414" t="s">
        <v>663</v>
      </c>
      <c r="G233" s="414" t="s">
        <v>664</v>
      </c>
      <c r="H233" s="415">
        <v>688</v>
      </c>
      <c r="I233" s="431">
        <f>'Form F'!I244</f>
        <v>0</v>
      </c>
      <c r="J233" s="44"/>
      <c r="K233" s="44"/>
      <c r="L233" s="430"/>
      <c r="M233" s="378"/>
      <c r="N233" s="378"/>
      <c r="O233" s="378"/>
      <c r="P233" s="378"/>
      <c r="Q233" s="289"/>
      <c r="R233" s="412"/>
      <c r="S233" s="48"/>
      <c r="T233" s="28"/>
    </row>
    <row r="234" spans="1:24" ht="15.75" x14ac:dyDescent="0.25">
      <c r="A234" s="26"/>
      <c r="B234" s="42"/>
      <c r="C234" s="44"/>
      <c r="D234" s="44"/>
      <c r="E234" s="416" t="s">
        <v>665</v>
      </c>
      <c r="F234" s="417" t="s">
        <v>666</v>
      </c>
      <c r="G234" s="417" t="s">
        <v>667</v>
      </c>
      <c r="H234" s="418">
        <v>690</v>
      </c>
      <c r="I234" s="431">
        <f>'Form F'!I245</f>
        <v>0</v>
      </c>
      <c r="J234" s="44"/>
      <c r="K234" s="44"/>
      <c r="L234" s="430"/>
      <c r="M234" s="378"/>
      <c r="N234" s="378"/>
      <c r="O234" s="378"/>
      <c r="P234" s="378"/>
      <c r="Q234" s="289"/>
      <c r="R234" s="412"/>
      <c r="S234" s="48"/>
      <c r="T234" s="28"/>
    </row>
    <row r="235" spans="1:24" ht="15.75" x14ac:dyDescent="0.25">
      <c r="A235" s="26"/>
      <c r="B235" s="42"/>
      <c r="C235" s="44"/>
      <c r="D235" s="44"/>
      <c r="E235" s="413" t="s">
        <v>668</v>
      </c>
      <c r="F235" s="414" t="s">
        <v>669</v>
      </c>
      <c r="G235" s="414" t="s">
        <v>670</v>
      </c>
      <c r="H235" s="415">
        <v>694</v>
      </c>
      <c r="I235" s="431">
        <f>'Form F'!I246</f>
        <v>0</v>
      </c>
      <c r="J235" s="44"/>
      <c r="K235" s="44"/>
      <c r="L235" s="430"/>
      <c r="M235" s="378"/>
      <c r="N235" s="378"/>
      <c r="O235" s="378"/>
      <c r="P235" s="378"/>
      <c r="Q235" s="289"/>
      <c r="R235" s="412"/>
      <c r="S235" s="48"/>
      <c r="T235" s="28"/>
    </row>
    <row r="236" spans="1:24" ht="15.75" x14ac:dyDescent="0.25">
      <c r="A236" s="26"/>
      <c r="B236" s="42"/>
      <c r="C236" s="44"/>
      <c r="D236" s="44"/>
      <c r="E236" s="416" t="s">
        <v>671</v>
      </c>
      <c r="F236" s="417" t="s">
        <v>672</v>
      </c>
      <c r="G236" s="417" t="s">
        <v>673</v>
      </c>
      <c r="H236" s="418">
        <v>702</v>
      </c>
      <c r="I236" s="431">
        <f>'Form F'!I247</f>
        <v>0</v>
      </c>
      <c r="J236" s="44"/>
      <c r="K236" s="44"/>
      <c r="L236" s="430"/>
      <c r="M236" s="378"/>
      <c r="N236" s="378"/>
      <c r="O236" s="378"/>
      <c r="P236" s="378"/>
      <c r="Q236" s="289"/>
      <c r="R236" s="412"/>
      <c r="S236" s="48"/>
      <c r="T236" s="28"/>
    </row>
    <row r="237" spans="1:24" ht="15.75" x14ac:dyDescent="0.25">
      <c r="A237" s="26"/>
      <c r="B237" s="42"/>
      <c r="C237" s="44"/>
      <c r="D237" s="44"/>
      <c r="E237" s="413" t="s">
        <v>674</v>
      </c>
      <c r="F237" s="414" t="s">
        <v>675</v>
      </c>
      <c r="G237" s="414" t="s">
        <v>676</v>
      </c>
      <c r="H237" s="415">
        <v>534</v>
      </c>
      <c r="I237" s="431">
        <f>'Form F'!I248</f>
        <v>0</v>
      </c>
      <c r="J237" s="44"/>
      <c r="K237" s="44"/>
      <c r="L237" s="430"/>
      <c r="M237" s="378"/>
      <c r="N237" s="378"/>
      <c r="O237" s="378"/>
      <c r="P237" s="378"/>
      <c r="Q237" s="289"/>
      <c r="R237" s="412"/>
      <c r="S237" s="48"/>
      <c r="T237" s="28"/>
    </row>
    <row r="238" spans="1:24" ht="15.75" x14ac:dyDescent="0.25">
      <c r="A238" s="26"/>
      <c r="B238" s="42"/>
      <c r="C238" s="44"/>
      <c r="D238" s="44"/>
      <c r="E238" s="416" t="s">
        <v>677</v>
      </c>
      <c r="F238" s="417" t="s">
        <v>678</v>
      </c>
      <c r="G238" s="417" t="s">
        <v>679</v>
      </c>
      <c r="H238" s="418">
        <v>703</v>
      </c>
      <c r="I238" s="431">
        <f>'Form F'!I249</f>
        <v>0</v>
      </c>
      <c r="J238" s="44"/>
      <c r="K238" s="44"/>
      <c r="L238" s="430"/>
      <c r="M238" s="378"/>
      <c r="N238" s="378"/>
      <c r="O238" s="378"/>
      <c r="P238" s="378"/>
      <c r="Q238" s="289"/>
      <c r="R238" s="412"/>
      <c r="S238" s="48"/>
      <c r="T238" s="28"/>
    </row>
    <row r="239" spans="1:24" ht="15.75" x14ac:dyDescent="0.25">
      <c r="A239" s="26"/>
      <c r="B239" s="42"/>
      <c r="C239" s="44"/>
      <c r="D239" s="44"/>
      <c r="E239" s="413" t="s">
        <v>680</v>
      </c>
      <c r="F239" s="414" t="s">
        <v>681</v>
      </c>
      <c r="G239" s="414" t="s">
        <v>682</v>
      </c>
      <c r="H239" s="415">
        <v>705</v>
      </c>
      <c r="I239" s="431">
        <f>'Form F'!I250</f>
        <v>0</v>
      </c>
      <c r="J239" s="44"/>
      <c r="K239" s="44"/>
      <c r="L239" s="430"/>
      <c r="M239" s="378"/>
      <c r="N239" s="378"/>
      <c r="O239" s="378"/>
      <c r="P239" s="378"/>
      <c r="Q239" s="289"/>
      <c r="R239" s="412"/>
      <c r="S239" s="48"/>
      <c r="T239" s="28"/>
    </row>
    <row r="240" spans="1:24" ht="15.75" x14ac:dyDescent="0.25">
      <c r="A240" s="26"/>
      <c r="B240" s="42"/>
      <c r="C240" s="44"/>
      <c r="D240" s="44"/>
      <c r="E240" s="416" t="s">
        <v>683</v>
      </c>
      <c r="F240" s="417" t="s">
        <v>684</v>
      </c>
      <c r="G240" s="417" t="s">
        <v>685</v>
      </c>
      <c r="H240" s="418">
        <v>90</v>
      </c>
      <c r="I240" s="431">
        <f>'Form F'!I251</f>
        <v>0</v>
      </c>
      <c r="J240" s="44"/>
      <c r="K240" s="44"/>
      <c r="L240" s="430"/>
      <c r="M240" s="378"/>
      <c r="N240" s="378"/>
      <c r="O240" s="378"/>
      <c r="P240" s="378"/>
      <c r="Q240" s="289"/>
      <c r="R240" s="412"/>
      <c r="S240" s="48"/>
      <c r="T240" s="28"/>
    </row>
    <row r="241" spans="1:20" ht="15.75" x14ac:dyDescent="0.25">
      <c r="A241" s="26"/>
      <c r="B241" s="42"/>
      <c r="C241" s="44"/>
      <c r="D241" s="44"/>
      <c r="E241" s="413" t="s">
        <v>686</v>
      </c>
      <c r="F241" s="414" t="s">
        <v>687</v>
      </c>
      <c r="G241" s="414" t="s">
        <v>688</v>
      </c>
      <c r="H241" s="415">
        <v>706</v>
      </c>
      <c r="I241" s="431">
        <f>'Form F'!I252</f>
        <v>0</v>
      </c>
      <c r="J241" s="44"/>
      <c r="K241" s="44"/>
      <c r="L241" s="430"/>
      <c r="M241" s="378"/>
      <c r="N241" s="378"/>
      <c r="O241" s="378"/>
      <c r="P241" s="378"/>
      <c r="Q241" s="289"/>
      <c r="R241" s="412"/>
      <c r="S241" s="48"/>
      <c r="T241" s="28"/>
    </row>
    <row r="242" spans="1:20" ht="15.75" x14ac:dyDescent="0.25">
      <c r="A242" s="26"/>
      <c r="B242" s="42"/>
      <c r="C242" s="44"/>
      <c r="D242" s="44"/>
      <c r="E242" s="416" t="s">
        <v>689</v>
      </c>
      <c r="F242" s="417" t="s">
        <v>690</v>
      </c>
      <c r="G242" s="417" t="s">
        <v>691</v>
      </c>
      <c r="H242" s="418">
        <v>710</v>
      </c>
      <c r="I242" s="431">
        <f>'Form F'!I253</f>
        <v>0</v>
      </c>
      <c r="J242" s="44"/>
      <c r="K242" s="44"/>
      <c r="L242" s="430"/>
      <c r="M242" s="378"/>
      <c r="N242" s="378"/>
      <c r="O242" s="378"/>
      <c r="P242" s="378"/>
      <c r="Q242" s="289"/>
      <c r="R242" s="412"/>
      <c r="S242" s="48"/>
      <c r="T242" s="28"/>
    </row>
    <row r="243" spans="1:20" ht="15.75" x14ac:dyDescent="0.25">
      <c r="A243" s="26"/>
      <c r="B243" s="42"/>
      <c r="C243" s="44"/>
      <c r="D243" s="44"/>
      <c r="E243" s="413" t="s">
        <v>692</v>
      </c>
      <c r="F243" s="414" t="s">
        <v>693</v>
      </c>
      <c r="G243" s="414" t="s">
        <v>694</v>
      </c>
      <c r="H243" s="415">
        <v>239</v>
      </c>
      <c r="I243" s="431">
        <f>'Form F'!I254</f>
        <v>0</v>
      </c>
      <c r="J243" s="44"/>
      <c r="K243" s="44"/>
      <c r="L243" s="430"/>
      <c r="M243" s="378"/>
      <c r="N243" s="378"/>
      <c r="O243" s="378"/>
      <c r="P243" s="378"/>
      <c r="Q243" s="289"/>
      <c r="R243" s="412"/>
      <c r="S243" s="48"/>
      <c r="T243" s="28"/>
    </row>
    <row r="244" spans="1:20" ht="15.75" x14ac:dyDescent="0.25">
      <c r="A244" s="26"/>
      <c r="B244" s="42"/>
      <c r="C244" s="44"/>
      <c r="D244" s="44"/>
      <c r="E244" s="416" t="s">
        <v>695</v>
      </c>
      <c r="F244" s="417" t="s">
        <v>696</v>
      </c>
      <c r="G244" s="417" t="s">
        <v>697</v>
      </c>
      <c r="H244" s="418">
        <v>728</v>
      </c>
      <c r="I244" s="431">
        <f>'Form F'!I255</f>
        <v>0</v>
      </c>
      <c r="J244" s="44"/>
      <c r="K244" s="44"/>
      <c r="L244" s="430"/>
      <c r="M244" s="378"/>
      <c r="N244" s="378"/>
      <c r="O244" s="378"/>
      <c r="P244" s="378"/>
      <c r="Q244" s="289"/>
      <c r="R244" s="412"/>
      <c r="S244" s="48"/>
      <c r="T244" s="28"/>
    </row>
    <row r="245" spans="1:20" ht="15.75" x14ac:dyDescent="0.25">
      <c r="A245" s="26"/>
      <c r="B245" s="42"/>
      <c r="C245" s="44"/>
      <c r="D245" s="44"/>
      <c r="E245" s="413" t="s">
        <v>698</v>
      </c>
      <c r="F245" s="414" t="s">
        <v>699</v>
      </c>
      <c r="G245" s="414" t="s">
        <v>700</v>
      </c>
      <c r="H245" s="415">
        <v>724</v>
      </c>
      <c r="I245" s="431">
        <f>'Form F'!I256</f>
        <v>0</v>
      </c>
      <c r="J245" s="44"/>
      <c r="K245" s="44"/>
      <c r="L245" s="430"/>
      <c r="M245" s="378"/>
      <c r="N245" s="378"/>
      <c r="O245" s="378"/>
      <c r="P245" s="378"/>
      <c r="Q245" s="289"/>
      <c r="R245" s="412"/>
      <c r="S245" s="48"/>
      <c r="T245" s="28"/>
    </row>
    <row r="246" spans="1:20" ht="15.75" x14ac:dyDescent="0.25">
      <c r="A246" s="26"/>
      <c r="B246" s="42"/>
      <c r="C246" s="44"/>
      <c r="D246" s="44"/>
      <c r="E246" s="416" t="s">
        <v>701</v>
      </c>
      <c r="F246" s="417" t="s">
        <v>702</v>
      </c>
      <c r="G246" s="417" t="s">
        <v>703</v>
      </c>
      <c r="H246" s="418">
        <v>144</v>
      </c>
      <c r="I246" s="431">
        <f>'Form F'!I257</f>
        <v>0</v>
      </c>
      <c r="J246" s="44"/>
      <c r="K246" s="44"/>
      <c r="L246" s="430"/>
      <c r="M246" s="378"/>
      <c r="N246" s="378"/>
      <c r="O246" s="378"/>
      <c r="P246" s="378"/>
      <c r="Q246" s="289"/>
      <c r="R246" s="412"/>
      <c r="S246" s="48"/>
      <c r="T246" s="28"/>
    </row>
    <row r="247" spans="1:20" ht="15.75" x14ac:dyDescent="0.25">
      <c r="A247" s="26"/>
      <c r="B247" s="42"/>
      <c r="C247" s="44"/>
      <c r="D247" s="44"/>
      <c r="E247" s="413" t="s">
        <v>704</v>
      </c>
      <c r="F247" s="414" t="s">
        <v>705</v>
      </c>
      <c r="G247" s="414" t="s">
        <v>706</v>
      </c>
      <c r="H247" s="415">
        <v>729</v>
      </c>
      <c r="I247" s="431">
        <f>'Form F'!I258</f>
        <v>0</v>
      </c>
      <c r="J247" s="44"/>
      <c r="K247" s="44"/>
      <c r="L247" s="430"/>
      <c r="M247" s="378"/>
      <c r="N247" s="378"/>
      <c r="O247" s="378"/>
      <c r="P247" s="378"/>
      <c r="Q247" s="289"/>
      <c r="R247" s="412"/>
      <c r="S247" s="48"/>
      <c r="T247" s="28"/>
    </row>
    <row r="248" spans="1:20" ht="15.75" x14ac:dyDescent="0.25">
      <c r="A248" s="26"/>
      <c r="B248" s="42"/>
      <c r="C248" s="44"/>
      <c r="D248" s="44"/>
      <c r="E248" s="416" t="s">
        <v>707</v>
      </c>
      <c r="F248" s="417" t="s">
        <v>708</v>
      </c>
      <c r="G248" s="417" t="s">
        <v>709</v>
      </c>
      <c r="H248" s="418">
        <v>740</v>
      </c>
      <c r="I248" s="431">
        <f>'Form F'!I259</f>
        <v>0</v>
      </c>
      <c r="J248" s="44"/>
      <c r="K248" s="44"/>
      <c r="L248" s="430"/>
      <c r="M248" s="378"/>
      <c r="N248" s="378"/>
      <c r="O248" s="378"/>
      <c r="P248" s="378"/>
      <c r="Q248" s="289"/>
      <c r="R248" s="412"/>
      <c r="S248" s="48"/>
      <c r="T248" s="28"/>
    </row>
    <row r="249" spans="1:20" ht="15.75" x14ac:dyDescent="0.25">
      <c r="A249" s="26"/>
      <c r="B249" s="42"/>
      <c r="C249" s="44"/>
      <c r="D249" s="44"/>
      <c r="E249" s="413" t="s">
        <v>710</v>
      </c>
      <c r="F249" s="414" t="s">
        <v>711</v>
      </c>
      <c r="G249" s="414" t="s">
        <v>712</v>
      </c>
      <c r="H249" s="415">
        <v>744</v>
      </c>
      <c r="I249" s="431">
        <f>'Form F'!I260</f>
        <v>0</v>
      </c>
      <c r="J249" s="44"/>
      <c r="K249" s="44"/>
      <c r="L249" s="430"/>
      <c r="M249" s="378"/>
      <c r="N249" s="378"/>
      <c r="O249" s="378"/>
      <c r="P249" s="378"/>
      <c r="Q249" s="289"/>
      <c r="R249" s="412"/>
      <c r="S249" s="48"/>
      <c r="T249" s="28"/>
    </row>
    <row r="250" spans="1:20" ht="15.75" x14ac:dyDescent="0.25">
      <c r="A250" s="26"/>
      <c r="B250" s="42"/>
      <c r="C250" s="44"/>
      <c r="D250" s="44"/>
      <c r="E250" s="416" t="s">
        <v>713</v>
      </c>
      <c r="F250" s="417" t="s">
        <v>714</v>
      </c>
      <c r="G250" s="417" t="s">
        <v>715</v>
      </c>
      <c r="H250" s="418">
        <v>748</v>
      </c>
      <c r="I250" s="431">
        <f>'Form F'!I261</f>
        <v>0</v>
      </c>
      <c r="J250" s="44"/>
      <c r="K250" s="44"/>
      <c r="L250" s="430"/>
      <c r="M250" s="378"/>
      <c r="N250" s="378"/>
      <c r="O250" s="378"/>
      <c r="P250" s="378"/>
      <c r="Q250" s="289"/>
      <c r="R250" s="412"/>
      <c r="S250" s="48"/>
      <c r="T250" s="28"/>
    </row>
    <row r="251" spans="1:20" ht="15.75" x14ac:dyDescent="0.25">
      <c r="A251" s="26"/>
      <c r="B251" s="42"/>
      <c r="C251" s="44"/>
      <c r="D251" s="44"/>
      <c r="E251" s="413" t="s">
        <v>716</v>
      </c>
      <c r="F251" s="414" t="s">
        <v>717</v>
      </c>
      <c r="G251" s="414" t="s">
        <v>718</v>
      </c>
      <c r="H251" s="415">
        <v>752</v>
      </c>
      <c r="I251" s="431">
        <f>'Form F'!I262</f>
        <v>0</v>
      </c>
      <c r="J251" s="44"/>
      <c r="K251" s="44"/>
      <c r="L251" s="430"/>
      <c r="M251" s="378"/>
      <c r="N251" s="378"/>
      <c r="O251" s="378"/>
      <c r="P251" s="378"/>
      <c r="Q251" s="289"/>
      <c r="R251" s="412"/>
      <c r="S251" s="48"/>
      <c r="T251" s="28"/>
    </row>
    <row r="252" spans="1:20" ht="15.75" x14ac:dyDescent="0.25">
      <c r="A252" s="26"/>
      <c r="B252" s="42"/>
      <c r="C252" s="44"/>
      <c r="D252" s="44"/>
      <c r="E252" s="416" t="s">
        <v>719</v>
      </c>
      <c r="F252" s="417" t="s">
        <v>720</v>
      </c>
      <c r="G252" s="417" t="s">
        <v>721</v>
      </c>
      <c r="H252" s="418">
        <v>756</v>
      </c>
      <c r="I252" s="431">
        <f>'Form F'!I263</f>
        <v>0</v>
      </c>
      <c r="J252" s="44"/>
      <c r="K252" s="44"/>
      <c r="L252" s="430"/>
      <c r="M252" s="378"/>
      <c r="N252" s="378"/>
      <c r="O252" s="378"/>
      <c r="P252" s="378"/>
      <c r="Q252" s="289"/>
      <c r="R252" s="412"/>
      <c r="S252" s="48"/>
      <c r="T252" s="28"/>
    </row>
    <row r="253" spans="1:20" ht="15.75" x14ac:dyDescent="0.25">
      <c r="A253" s="26"/>
      <c r="B253" s="42"/>
      <c r="C253" s="44"/>
      <c r="D253" s="44"/>
      <c r="E253" s="413" t="s">
        <v>722</v>
      </c>
      <c r="F253" s="414" t="s">
        <v>723</v>
      </c>
      <c r="G253" s="414" t="s">
        <v>724</v>
      </c>
      <c r="H253" s="415">
        <v>760</v>
      </c>
      <c r="I253" s="431">
        <f>'Form F'!I264</f>
        <v>0</v>
      </c>
      <c r="J253" s="44"/>
      <c r="K253" s="44"/>
      <c r="L253" s="430"/>
      <c r="M253" s="378"/>
      <c r="N253" s="378"/>
      <c r="O253" s="378"/>
      <c r="P253" s="378"/>
      <c r="Q253" s="289"/>
      <c r="R253" s="412"/>
      <c r="S253" s="48"/>
      <c r="T253" s="28"/>
    </row>
    <row r="254" spans="1:20" ht="15.75" x14ac:dyDescent="0.25">
      <c r="A254" s="26"/>
      <c r="B254" s="42"/>
      <c r="C254" s="44"/>
      <c r="D254" s="44"/>
      <c r="E254" s="416" t="s">
        <v>725</v>
      </c>
      <c r="F254" s="417" t="s">
        <v>726</v>
      </c>
      <c r="G254" s="417" t="s">
        <v>727</v>
      </c>
      <c r="H254" s="418">
        <v>158</v>
      </c>
      <c r="I254" s="431">
        <f>'Form F'!I265</f>
        <v>0</v>
      </c>
      <c r="J254" s="44"/>
      <c r="K254" s="44"/>
      <c r="L254" s="430"/>
      <c r="M254" s="378"/>
      <c r="N254" s="378"/>
      <c r="O254" s="378"/>
      <c r="P254" s="378"/>
      <c r="Q254" s="289"/>
      <c r="R254" s="412"/>
      <c r="S254" s="48"/>
      <c r="T254" s="28"/>
    </row>
    <row r="255" spans="1:20" ht="15.75" x14ac:dyDescent="0.25">
      <c r="A255" s="26"/>
      <c r="B255" s="42"/>
      <c r="C255" s="44"/>
      <c r="D255" s="44"/>
      <c r="E255" s="413" t="s">
        <v>728</v>
      </c>
      <c r="F255" s="414" t="s">
        <v>729</v>
      </c>
      <c r="G255" s="414" t="s">
        <v>730</v>
      </c>
      <c r="H255" s="415">
        <v>762</v>
      </c>
      <c r="I255" s="431">
        <f>'Form F'!I266</f>
        <v>0</v>
      </c>
      <c r="J255" s="44"/>
      <c r="K255" s="44"/>
      <c r="L255" s="430"/>
      <c r="M255" s="378"/>
      <c r="N255" s="378"/>
      <c r="O255" s="378"/>
      <c r="P255" s="378"/>
      <c r="Q255" s="289"/>
      <c r="R255" s="412"/>
      <c r="S255" s="48"/>
      <c r="T255" s="28"/>
    </row>
    <row r="256" spans="1:20" ht="15.75" x14ac:dyDescent="0.25">
      <c r="A256" s="26"/>
      <c r="B256" s="42"/>
      <c r="C256" s="44"/>
      <c r="D256" s="44"/>
      <c r="E256" s="416" t="s">
        <v>731</v>
      </c>
      <c r="F256" s="417" t="s">
        <v>732</v>
      </c>
      <c r="G256" s="417" t="s">
        <v>733</v>
      </c>
      <c r="H256" s="418">
        <v>834</v>
      </c>
      <c r="I256" s="431">
        <f>'Form F'!I267</f>
        <v>0</v>
      </c>
      <c r="J256" s="44"/>
      <c r="K256" s="44"/>
      <c r="L256" s="430"/>
      <c r="M256" s="378"/>
      <c r="N256" s="378"/>
      <c r="O256" s="378"/>
      <c r="P256" s="378"/>
      <c r="Q256" s="289"/>
      <c r="R256" s="412"/>
      <c r="S256" s="48"/>
      <c r="T256" s="28"/>
    </row>
    <row r="257" spans="1:20" ht="15.75" x14ac:dyDescent="0.25">
      <c r="A257" s="26"/>
      <c r="B257" s="42"/>
      <c r="C257" s="44"/>
      <c r="D257" s="44"/>
      <c r="E257" s="413" t="s">
        <v>734</v>
      </c>
      <c r="F257" s="414" t="s">
        <v>735</v>
      </c>
      <c r="G257" s="414" t="s">
        <v>736</v>
      </c>
      <c r="H257" s="415">
        <v>764</v>
      </c>
      <c r="I257" s="431">
        <f>'Form F'!I268</f>
        <v>0</v>
      </c>
      <c r="J257" s="44"/>
      <c r="K257" s="44"/>
      <c r="L257" s="430"/>
      <c r="M257" s="378"/>
      <c r="N257" s="378"/>
      <c r="O257" s="378"/>
      <c r="P257" s="378"/>
      <c r="Q257" s="289"/>
      <c r="R257" s="412"/>
      <c r="S257" s="48"/>
      <c r="T257" s="28"/>
    </row>
    <row r="258" spans="1:20" ht="15.75" x14ac:dyDescent="0.25">
      <c r="A258" s="26"/>
      <c r="B258" s="42"/>
      <c r="C258" s="44"/>
      <c r="D258" s="44"/>
      <c r="E258" s="416" t="s">
        <v>737</v>
      </c>
      <c r="F258" s="417" t="s">
        <v>738</v>
      </c>
      <c r="G258" s="417" t="s">
        <v>739</v>
      </c>
      <c r="H258" s="418">
        <v>626</v>
      </c>
      <c r="I258" s="431">
        <f>'Form F'!I269</f>
        <v>0</v>
      </c>
      <c r="J258" s="44"/>
      <c r="K258" s="44"/>
      <c r="L258" s="430"/>
      <c r="M258" s="378"/>
      <c r="N258" s="378"/>
      <c r="O258" s="378"/>
      <c r="P258" s="378"/>
      <c r="Q258" s="289"/>
      <c r="R258" s="412"/>
      <c r="S258" s="48"/>
      <c r="T258" s="28"/>
    </row>
    <row r="259" spans="1:20" ht="15.75" x14ac:dyDescent="0.25">
      <c r="A259" s="26"/>
      <c r="B259" s="42"/>
      <c r="C259" s="44"/>
      <c r="D259" s="44"/>
      <c r="E259" s="413" t="s">
        <v>740</v>
      </c>
      <c r="F259" s="414" t="s">
        <v>741</v>
      </c>
      <c r="G259" s="414" t="s">
        <v>742</v>
      </c>
      <c r="H259" s="415">
        <v>768</v>
      </c>
      <c r="I259" s="431">
        <f>'Form F'!I270</f>
        <v>0</v>
      </c>
      <c r="J259" s="44"/>
      <c r="K259" s="44"/>
      <c r="L259" s="430"/>
      <c r="M259" s="378"/>
      <c r="N259" s="378"/>
      <c r="O259" s="378"/>
      <c r="P259" s="378"/>
      <c r="Q259" s="289"/>
      <c r="R259" s="412"/>
      <c r="S259" s="48"/>
      <c r="T259" s="28"/>
    </row>
    <row r="260" spans="1:20" ht="15.75" x14ac:dyDescent="0.25">
      <c r="A260" s="26"/>
      <c r="B260" s="42"/>
      <c r="C260" s="44"/>
      <c r="D260" s="44"/>
      <c r="E260" s="416" t="s">
        <v>743</v>
      </c>
      <c r="F260" s="417" t="s">
        <v>744</v>
      </c>
      <c r="G260" s="417" t="s">
        <v>745</v>
      </c>
      <c r="H260" s="418">
        <v>772</v>
      </c>
      <c r="I260" s="431">
        <f>'Form F'!I271</f>
        <v>0</v>
      </c>
      <c r="J260" s="44"/>
      <c r="K260" s="44"/>
      <c r="L260" s="430"/>
      <c r="M260" s="378"/>
      <c r="N260" s="378"/>
      <c r="O260" s="378"/>
      <c r="P260" s="378"/>
      <c r="Q260" s="289"/>
      <c r="R260" s="412"/>
      <c r="S260" s="48"/>
      <c r="T260" s="28"/>
    </row>
    <row r="261" spans="1:20" ht="15.75" x14ac:dyDescent="0.25">
      <c r="A261" s="26"/>
      <c r="B261" s="42"/>
      <c r="C261" s="44"/>
      <c r="D261" s="44"/>
      <c r="E261" s="413" t="s">
        <v>746</v>
      </c>
      <c r="F261" s="414" t="s">
        <v>747</v>
      </c>
      <c r="G261" s="414" t="s">
        <v>748</v>
      </c>
      <c r="H261" s="415">
        <v>776</v>
      </c>
      <c r="I261" s="431">
        <f>'Form F'!I272</f>
        <v>0</v>
      </c>
      <c r="J261" s="44"/>
      <c r="K261" s="44"/>
      <c r="L261" s="430"/>
      <c r="M261" s="378"/>
      <c r="N261" s="378"/>
      <c r="O261" s="378"/>
      <c r="P261" s="378"/>
      <c r="Q261" s="289"/>
      <c r="R261" s="412"/>
      <c r="S261" s="48"/>
      <c r="T261" s="28"/>
    </row>
    <row r="262" spans="1:20" ht="15.75" x14ac:dyDescent="0.25">
      <c r="A262" s="26"/>
      <c r="B262" s="42"/>
      <c r="C262" s="44"/>
      <c r="D262" s="44"/>
      <c r="E262" s="416" t="s">
        <v>749</v>
      </c>
      <c r="F262" s="417" t="s">
        <v>750</v>
      </c>
      <c r="G262" s="417" t="s">
        <v>751</v>
      </c>
      <c r="H262" s="418">
        <v>780</v>
      </c>
      <c r="I262" s="431">
        <f>'Form F'!I273</f>
        <v>0</v>
      </c>
      <c r="J262" s="44"/>
      <c r="K262" s="44"/>
      <c r="L262" s="430"/>
      <c r="M262" s="378"/>
      <c r="N262" s="378"/>
      <c r="O262" s="378"/>
      <c r="P262" s="378"/>
      <c r="Q262" s="289"/>
      <c r="R262" s="412"/>
      <c r="S262" s="48"/>
      <c r="T262" s="28"/>
    </row>
    <row r="263" spans="1:20" ht="15.75" x14ac:dyDescent="0.25">
      <c r="A263" s="26"/>
      <c r="B263" s="42"/>
      <c r="C263" s="44"/>
      <c r="D263" s="44"/>
      <c r="E263" s="413" t="s">
        <v>752</v>
      </c>
      <c r="F263" s="414" t="s">
        <v>753</v>
      </c>
      <c r="G263" s="414" t="s">
        <v>754</v>
      </c>
      <c r="H263" s="415">
        <v>788</v>
      </c>
      <c r="I263" s="431">
        <f>'Form F'!I274</f>
        <v>0</v>
      </c>
      <c r="J263" s="44"/>
      <c r="K263" s="44"/>
      <c r="L263" s="430"/>
      <c r="M263" s="378"/>
      <c r="N263" s="378"/>
      <c r="O263" s="378"/>
      <c r="P263" s="378"/>
      <c r="Q263" s="289"/>
      <c r="R263" s="412"/>
      <c r="S263" s="48"/>
      <c r="T263" s="28"/>
    </row>
    <row r="264" spans="1:20" ht="15.75" x14ac:dyDescent="0.25">
      <c r="A264" s="26"/>
      <c r="B264" s="42"/>
      <c r="C264" s="44"/>
      <c r="D264" s="44"/>
      <c r="E264" s="416" t="s">
        <v>755</v>
      </c>
      <c r="F264" s="417" t="s">
        <v>756</v>
      </c>
      <c r="G264" s="417" t="s">
        <v>757</v>
      </c>
      <c r="H264" s="418">
        <v>792</v>
      </c>
      <c r="I264" s="431">
        <f>'Form F'!I275</f>
        <v>0</v>
      </c>
      <c r="J264" s="44"/>
      <c r="K264" s="44"/>
      <c r="L264" s="430"/>
      <c r="M264" s="378"/>
      <c r="N264" s="378"/>
      <c r="O264" s="378"/>
      <c r="P264" s="378"/>
      <c r="Q264" s="289"/>
      <c r="R264" s="412"/>
      <c r="S264" s="48"/>
      <c r="T264" s="28"/>
    </row>
    <row r="265" spans="1:20" ht="15.75" x14ac:dyDescent="0.25">
      <c r="A265" s="26"/>
      <c r="B265" s="42"/>
      <c r="C265" s="44"/>
      <c r="D265" s="44"/>
      <c r="E265" s="413" t="s">
        <v>758</v>
      </c>
      <c r="F265" s="414" t="s">
        <v>759</v>
      </c>
      <c r="G265" s="414" t="s">
        <v>760</v>
      </c>
      <c r="H265" s="415">
        <v>795</v>
      </c>
      <c r="I265" s="431">
        <f>'Form F'!I276</f>
        <v>0</v>
      </c>
      <c r="J265" s="44"/>
      <c r="K265" s="44"/>
      <c r="L265" s="430"/>
      <c r="M265" s="378"/>
      <c r="N265" s="378"/>
      <c r="O265" s="378"/>
      <c r="P265" s="378"/>
      <c r="Q265" s="289"/>
      <c r="R265" s="412"/>
      <c r="S265" s="48"/>
      <c r="T265" s="28"/>
    </row>
    <row r="266" spans="1:20" ht="15.75" x14ac:dyDescent="0.25">
      <c r="A266" s="26"/>
      <c r="B266" s="42"/>
      <c r="C266" s="44"/>
      <c r="D266" s="44"/>
      <c r="E266" s="416" t="s">
        <v>761</v>
      </c>
      <c r="F266" s="417" t="s">
        <v>762</v>
      </c>
      <c r="G266" s="417" t="s">
        <v>763</v>
      </c>
      <c r="H266" s="418">
        <v>796</v>
      </c>
      <c r="I266" s="431">
        <f>'Form F'!I277</f>
        <v>0</v>
      </c>
      <c r="J266" s="44"/>
      <c r="K266" s="44"/>
      <c r="L266" s="430"/>
      <c r="M266" s="378"/>
      <c r="N266" s="378"/>
      <c r="O266" s="378"/>
      <c r="P266" s="378"/>
      <c r="Q266" s="289"/>
      <c r="R266" s="412"/>
      <c r="S266" s="48"/>
      <c r="T266" s="28"/>
    </row>
    <row r="267" spans="1:20" ht="15.75" x14ac:dyDescent="0.25">
      <c r="A267" s="26"/>
      <c r="B267" s="42"/>
      <c r="C267" s="44"/>
      <c r="D267" s="44"/>
      <c r="E267" s="413" t="s">
        <v>764</v>
      </c>
      <c r="F267" s="414" t="s">
        <v>765</v>
      </c>
      <c r="G267" s="414" t="s">
        <v>766</v>
      </c>
      <c r="H267" s="415">
        <v>798</v>
      </c>
      <c r="I267" s="431">
        <f>'Form F'!I278</f>
        <v>0</v>
      </c>
      <c r="J267" s="44"/>
      <c r="K267" s="44"/>
      <c r="L267" s="430"/>
      <c r="M267" s="378"/>
      <c r="N267" s="378"/>
      <c r="O267" s="378"/>
      <c r="P267" s="378"/>
      <c r="Q267" s="289"/>
      <c r="R267" s="412"/>
      <c r="S267" s="48"/>
      <c r="T267" s="28"/>
    </row>
    <row r="268" spans="1:20" ht="15.75" x14ac:dyDescent="0.25">
      <c r="A268" s="26"/>
      <c r="B268" s="42"/>
      <c r="C268" s="44"/>
      <c r="D268" s="44"/>
      <c r="E268" s="416" t="s">
        <v>767</v>
      </c>
      <c r="F268" s="417" t="s">
        <v>768</v>
      </c>
      <c r="G268" s="417" t="s">
        <v>769</v>
      </c>
      <c r="H268" s="418">
        <v>800</v>
      </c>
      <c r="I268" s="431">
        <f>'Form F'!I279</f>
        <v>0</v>
      </c>
      <c r="J268" s="44"/>
      <c r="K268" s="44"/>
      <c r="L268" s="430"/>
      <c r="M268" s="378"/>
      <c r="N268" s="378"/>
      <c r="O268" s="378"/>
      <c r="P268" s="378"/>
      <c r="Q268" s="289"/>
      <c r="R268" s="412"/>
      <c r="S268" s="48"/>
      <c r="T268" s="28"/>
    </row>
    <row r="269" spans="1:20" ht="15.75" x14ac:dyDescent="0.25">
      <c r="A269" s="26"/>
      <c r="B269" s="42"/>
      <c r="C269" s="44"/>
      <c r="D269" s="44"/>
      <c r="E269" s="413" t="s">
        <v>770</v>
      </c>
      <c r="F269" s="414" t="s">
        <v>771</v>
      </c>
      <c r="G269" s="414" t="s">
        <v>772</v>
      </c>
      <c r="H269" s="415">
        <v>804</v>
      </c>
      <c r="I269" s="431">
        <f>'Form F'!I280</f>
        <v>0</v>
      </c>
      <c r="J269" s="44"/>
      <c r="K269" s="44"/>
      <c r="L269" s="430"/>
      <c r="M269" s="378"/>
      <c r="N269" s="378"/>
      <c r="O269" s="378"/>
      <c r="P269" s="378"/>
      <c r="Q269" s="289"/>
      <c r="R269" s="412"/>
      <c r="S269" s="48"/>
      <c r="T269" s="28"/>
    </row>
    <row r="270" spans="1:20" ht="15.75" x14ac:dyDescent="0.25">
      <c r="A270" s="26"/>
      <c r="B270" s="42"/>
      <c r="C270" s="44"/>
      <c r="D270" s="44"/>
      <c r="E270" s="416" t="s">
        <v>773</v>
      </c>
      <c r="F270" s="417" t="s">
        <v>774</v>
      </c>
      <c r="G270" s="417" t="s">
        <v>775</v>
      </c>
      <c r="H270" s="418">
        <v>784</v>
      </c>
      <c r="I270" s="431">
        <f>'Form F'!I281</f>
        <v>0</v>
      </c>
      <c r="J270" s="44"/>
      <c r="K270" s="44"/>
      <c r="L270" s="430"/>
      <c r="M270" s="378"/>
      <c r="N270" s="378"/>
      <c r="O270" s="378"/>
      <c r="P270" s="378"/>
      <c r="Q270" s="289"/>
      <c r="R270" s="412"/>
      <c r="S270" s="48"/>
      <c r="T270" s="28"/>
    </row>
    <row r="271" spans="1:20" ht="26.25" x14ac:dyDescent="0.25">
      <c r="A271" s="26"/>
      <c r="B271" s="42"/>
      <c r="C271" s="44"/>
      <c r="D271" s="44"/>
      <c r="E271" s="413" t="s">
        <v>776</v>
      </c>
      <c r="F271" s="414" t="s">
        <v>777</v>
      </c>
      <c r="G271" s="414" t="s">
        <v>778</v>
      </c>
      <c r="H271" s="415">
        <v>826</v>
      </c>
      <c r="I271" s="431">
        <f>'Form F'!I282</f>
        <v>0</v>
      </c>
      <c r="J271" s="44"/>
      <c r="K271" s="44"/>
      <c r="L271" s="430"/>
      <c r="M271" s="378"/>
      <c r="N271" s="378"/>
      <c r="O271" s="378"/>
      <c r="P271" s="378"/>
      <c r="Q271" s="289"/>
      <c r="R271" s="412"/>
      <c r="S271" s="48"/>
      <c r="T271" s="28"/>
    </row>
    <row r="272" spans="1:20" ht="15.75" x14ac:dyDescent="0.25">
      <c r="A272" s="26"/>
      <c r="B272" s="42"/>
      <c r="C272" s="44"/>
      <c r="D272" s="44"/>
      <c r="E272" s="416" t="s">
        <v>779</v>
      </c>
      <c r="F272" s="417" t="s">
        <v>780</v>
      </c>
      <c r="G272" s="417" t="s">
        <v>781</v>
      </c>
      <c r="H272" s="418">
        <v>581</v>
      </c>
      <c r="I272" s="431">
        <f>'Form F'!I283</f>
        <v>0</v>
      </c>
      <c r="J272" s="44"/>
      <c r="K272" s="44"/>
      <c r="L272" s="430"/>
      <c r="M272" s="378"/>
      <c r="N272" s="378"/>
      <c r="O272" s="378"/>
      <c r="P272" s="378"/>
      <c r="Q272" s="289"/>
      <c r="R272" s="412"/>
      <c r="S272" s="48"/>
      <c r="T272" s="28"/>
    </row>
    <row r="273" spans="1:25" ht="15.75" x14ac:dyDescent="0.25">
      <c r="A273" s="26"/>
      <c r="B273" s="42"/>
      <c r="C273" s="44"/>
      <c r="D273" s="44"/>
      <c r="E273" s="413" t="s">
        <v>782</v>
      </c>
      <c r="F273" s="414" t="s">
        <v>783</v>
      </c>
      <c r="G273" s="414" t="s">
        <v>784</v>
      </c>
      <c r="H273" s="415">
        <v>840</v>
      </c>
      <c r="I273" s="431">
        <f>'Form F'!I284</f>
        <v>0</v>
      </c>
      <c r="J273" s="44"/>
      <c r="K273" s="44"/>
      <c r="L273" s="430"/>
      <c r="M273" s="378"/>
      <c r="N273" s="378"/>
      <c r="O273" s="378"/>
      <c r="P273" s="378"/>
      <c r="Q273" s="289"/>
      <c r="R273" s="412"/>
      <c r="S273" s="48"/>
      <c r="T273" s="28"/>
    </row>
    <row r="274" spans="1:25" ht="15.75" x14ac:dyDescent="0.25">
      <c r="A274" s="26"/>
      <c r="B274" s="42"/>
      <c r="C274" s="44"/>
      <c r="D274" s="44"/>
      <c r="E274" s="416" t="s">
        <v>785</v>
      </c>
      <c r="F274" s="417" t="s">
        <v>786</v>
      </c>
      <c r="G274" s="417" t="s">
        <v>787</v>
      </c>
      <c r="H274" s="418">
        <v>858</v>
      </c>
      <c r="I274" s="431">
        <f>'Form F'!I285</f>
        <v>0</v>
      </c>
      <c r="J274" s="44"/>
      <c r="K274" s="44"/>
      <c r="L274" s="430"/>
      <c r="M274" s="378"/>
      <c r="N274" s="378"/>
      <c r="O274" s="378"/>
      <c r="P274" s="378"/>
      <c r="Q274" s="289"/>
      <c r="R274" s="412"/>
      <c r="S274" s="48"/>
      <c r="T274" s="28"/>
      <c r="V274" s="359" t="s">
        <v>973</v>
      </c>
      <c r="W274" s="359" t="s">
        <v>975</v>
      </c>
      <c r="X274" s="360" t="s">
        <v>974</v>
      </c>
    </row>
    <row r="275" spans="1:25" ht="15.75" x14ac:dyDescent="0.25">
      <c r="A275" s="26"/>
      <c r="B275" s="42"/>
      <c r="C275" s="44"/>
      <c r="D275" s="44"/>
      <c r="E275" s="413" t="s">
        <v>788</v>
      </c>
      <c r="F275" s="414" t="s">
        <v>789</v>
      </c>
      <c r="G275" s="414" t="s">
        <v>790</v>
      </c>
      <c r="H275" s="415">
        <v>860</v>
      </c>
      <c r="I275" s="431">
        <f>'Form F'!I286</f>
        <v>0</v>
      </c>
      <c r="J275" s="44"/>
      <c r="K275" s="44"/>
      <c r="L275" s="430"/>
      <c r="M275" s="378"/>
      <c r="N275" s="378"/>
      <c r="O275" s="378"/>
      <c r="P275" s="378"/>
      <c r="Q275" s="289"/>
      <c r="R275" s="412"/>
      <c r="S275" s="48"/>
      <c r="T275" s="28"/>
    </row>
    <row r="276" spans="1:25" ht="15.75" x14ac:dyDescent="0.25">
      <c r="A276" s="26"/>
      <c r="B276" s="42"/>
      <c r="C276" s="44"/>
      <c r="D276" s="44"/>
      <c r="E276" s="416" t="s">
        <v>791</v>
      </c>
      <c r="F276" s="417" t="s">
        <v>792</v>
      </c>
      <c r="G276" s="417" t="s">
        <v>793</v>
      </c>
      <c r="H276" s="418">
        <v>548</v>
      </c>
      <c r="I276" s="431">
        <f>'Form F'!I287</f>
        <v>0</v>
      </c>
      <c r="J276" s="44"/>
      <c r="K276" s="44"/>
      <c r="L276" s="430"/>
      <c r="M276" s="378"/>
      <c r="N276" s="378"/>
      <c r="O276" s="378"/>
      <c r="P276" s="378"/>
      <c r="Q276" s="289"/>
      <c r="R276" s="412"/>
      <c r="S276" s="48"/>
      <c r="T276" s="28"/>
    </row>
    <row r="277" spans="1:25" ht="15.75" x14ac:dyDescent="0.25">
      <c r="A277" s="26"/>
      <c r="B277" s="42"/>
      <c r="C277" s="44"/>
      <c r="D277" s="44"/>
      <c r="E277" s="413" t="s">
        <v>794</v>
      </c>
      <c r="F277" s="414" t="s">
        <v>795</v>
      </c>
      <c r="G277" s="414" t="s">
        <v>796</v>
      </c>
      <c r="H277" s="415">
        <v>862</v>
      </c>
      <c r="I277" s="431">
        <f>'Form F'!I288</f>
        <v>0</v>
      </c>
      <c r="J277" s="44"/>
      <c r="K277" s="44"/>
      <c r="L277" s="430"/>
      <c r="M277" s="378"/>
      <c r="N277" s="378"/>
      <c r="O277" s="378"/>
      <c r="P277" s="378"/>
      <c r="Q277" s="289"/>
      <c r="R277" s="412"/>
      <c r="S277" s="48"/>
      <c r="T277" s="28"/>
    </row>
    <row r="278" spans="1:25" ht="15.75" x14ac:dyDescent="0.25">
      <c r="A278" s="26"/>
      <c r="B278" s="42"/>
      <c r="C278" s="44"/>
      <c r="D278" s="44"/>
      <c r="E278" s="416" t="s">
        <v>797</v>
      </c>
      <c r="F278" s="417" t="s">
        <v>798</v>
      </c>
      <c r="G278" s="417" t="s">
        <v>799</v>
      </c>
      <c r="H278" s="418">
        <v>704</v>
      </c>
      <c r="I278" s="431">
        <f>'Form F'!I289</f>
        <v>0</v>
      </c>
      <c r="J278" s="44"/>
      <c r="K278" s="44"/>
      <c r="L278" s="430"/>
      <c r="M278" s="378"/>
      <c r="N278" s="378"/>
      <c r="O278" s="378"/>
      <c r="P278" s="378"/>
      <c r="Q278" s="289"/>
      <c r="R278" s="412"/>
      <c r="S278" s="48"/>
      <c r="T278" s="28"/>
    </row>
    <row r="279" spans="1:25" ht="15.75" x14ac:dyDescent="0.25">
      <c r="A279" s="26"/>
      <c r="B279" s="42"/>
      <c r="C279" s="44"/>
      <c r="D279" s="44"/>
      <c r="E279" s="413" t="s">
        <v>800</v>
      </c>
      <c r="F279" s="414" t="s">
        <v>801</v>
      </c>
      <c r="G279" s="414" t="s">
        <v>802</v>
      </c>
      <c r="H279" s="415">
        <v>92</v>
      </c>
      <c r="I279" s="431">
        <f>'Form F'!I290</f>
        <v>0</v>
      </c>
      <c r="J279" s="44"/>
      <c r="K279" s="44"/>
      <c r="L279" s="430"/>
      <c r="M279" s="378"/>
      <c r="N279" s="378"/>
      <c r="O279" s="378"/>
      <c r="P279" s="378"/>
      <c r="Q279" s="289"/>
      <c r="R279" s="412"/>
      <c r="S279" s="48"/>
      <c r="T279" s="28"/>
    </row>
    <row r="280" spans="1:25" ht="15.75" x14ac:dyDescent="0.25">
      <c r="A280" s="26"/>
      <c r="B280" s="42"/>
      <c r="C280" s="44"/>
      <c r="D280" s="44"/>
      <c r="E280" s="416" t="s">
        <v>803</v>
      </c>
      <c r="F280" s="417" t="s">
        <v>804</v>
      </c>
      <c r="G280" s="417" t="s">
        <v>805</v>
      </c>
      <c r="H280" s="418">
        <v>850</v>
      </c>
      <c r="I280" s="431">
        <f>'Form F'!I291</f>
        <v>0</v>
      </c>
      <c r="J280" s="44"/>
      <c r="K280" s="44"/>
      <c r="L280" s="430"/>
      <c r="M280" s="378"/>
      <c r="N280" s="378"/>
      <c r="O280" s="378"/>
      <c r="P280" s="378"/>
      <c r="Q280" s="289"/>
      <c r="R280" s="412"/>
      <c r="S280" s="48"/>
      <c r="T280" s="28"/>
    </row>
    <row r="281" spans="1:25" ht="15.75" x14ac:dyDescent="0.25">
      <c r="A281" s="26"/>
      <c r="B281" s="42"/>
      <c r="C281" s="44"/>
      <c r="D281" s="44"/>
      <c r="E281" s="413" t="s">
        <v>806</v>
      </c>
      <c r="F281" s="414" t="s">
        <v>807</v>
      </c>
      <c r="G281" s="414" t="s">
        <v>808</v>
      </c>
      <c r="H281" s="415">
        <v>876</v>
      </c>
      <c r="I281" s="431">
        <f>'Form F'!I292</f>
        <v>0</v>
      </c>
      <c r="J281" s="44"/>
      <c r="K281" s="44"/>
      <c r="L281" s="430"/>
      <c r="M281" s="378"/>
      <c r="N281" s="378"/>
      <c r="O281" s="378"/>
      <c r="P281" s="378"/>
      <c r="Q281" s="289"/>
      <c r="R281" s="412"/>
      <c r="S281" s="48"/>
      <c r="T281" s="28"/>
    </row>
    <row r="282" spans="1:25" ht="15.75" x14ac:dyDescent="0.25">
      <c r="A282" s="26"/>
      <c r="B282" s="42"/>
      <c r="C282" s="44"/>
      <c r="D282" s="44"/>
      <c r="E282" s="416" t="s">
        <v>809</v>
      </c>
      <c r="F282" s="417" t="s">
        <v>810</v>
      </c>
      <c r="G282" s="417" t="s">
        <v>811</v>
      </c>
      <c r="H282" s="418">
        <v>732</v>
      </c>
      <c r="I282" s="431">
        <f>'Form F'!I293</f>
        <v>0</v>
      </c>
      <c r="J282" s="44"/>
      <c r="K282" s="44"/>
      <c r="L282" s="430"/>
      <c r="M282" s="378"/>
      <c r="N282" s="378"/>
      <c r="O282" s="378"/>
      <c r="P282" s="378"/>
      <c r="Q282" s="289"/>
      <c r="R282" s="412"/>
      <c r="S282" s="48"/>
      <c r="T282" s="28"/>
    </row>
    <row r="283" spans="1:25" ht="15.75" x14ac:dyDescent="0.25">
      <c r="A283" s="26"/>
      <c r="B283" s="42"/>
      <c r="C283" s="44"/>
      <c r="D283" s="44"/>
      <c r="E283" s="413" t="s">
        <v>812</v>
      </c>
      <c r="F283" s="414" t="s">
        <v>813</v>
      </c>
      <c r="G283" s="414" t="s">
        <v>814</v>
      </c>
      <c r="H283" s="415">
        <v>887</v>
      </c>
      <c r="I283" s="431">
        <f>'Form F'!I294</f>
        <v>0</v>
      </c>
      <c r="J283" s="44"/>
      <c r="K283" s="44"/>
      <c r="L283" s="430"/>
      <c r="M283" s="378"/>
      <c r="N283" s="378"/>
      <c r="O283" s="378"/>
      <c r="P283" s="378"/>
      <c r="Q283" s="289"/>
      <c r="R283" s="412"/>
      <c r="S283" s="48"/>
      <c r="T283" s="28"/>
    </row>
    <row r="284" spans="1:25" ht="15.75" x14ac:dyDescent="0.25">
      <c r="A284" s="26"/>
      <c r="B284" s="42"/>
      <c r="C284" s="44"/>
      <c r="D284" s="44"/>
      <c r="E284" s="416" t="s">
        <v>815</v>
      </c>
      <c r="F284" s="417" t="s">
        <v>816</v>
      </c>
      <c r="G284" s="417" t="s">
        <v>817</v>
      </c>
      <c r="H284" s="418">
        <v>894</v>
      </c>
      <c r="I284" s="431">
        <f>'Form F'!I295</f>
        <v>0</v>
      </c>
      <c r="J284" s="44"/>
      <c r="K284" s="44"/>
      <c r="L284" s="430"/>
      <c r="M284" s="378"/>
      <c r="N284" s="378"/>
      <c r="O284" s="378"/>
      <c r="P284" s="378"/>
      <c r="Q284" s="289"/>
      <c r="R284" s="412"/>
      <c r="S284" s="48"/>
      <c r="T284" s="28"/>
    </row>
    <row r="285" spans="1:25" ht="15.75" x14ac:dyDescent="0.25">
      <c r="A285" s="26"/>
      <c r="B285" s="42"/>
      <c r="C285" s="44"/>
      <c r="D285" s="44"/>
      <c r="E285" s="421" t="s">
        <v>818</v>
      </c>
      <c r="F285" s="422" t="s">
        <v>819</v>
      </c>
      <c r="G285" s="422" t="s">
        <v>820</v>
      </c>
      <c r="H285" s="423">
        <v>716</v>
      </c>
      <c r="I285" s="431">
        <f>'Form F'!I296</f>
        <v>0</v>
      </c>
      <c r="J285" s="44"/>
      <c r="K285" s="44"/>
      <c r="L285" s="430"/>
      <c r="M285" s="378"/>
      <c r="N285" s="378"/>
      <c r="O285" s="378"/>
      <c r="P285" s="378"/>
      <c r="Q285" s="289"/>
      <c r="R285" s="412"/>
      <c r="S285" s="48"/>
      <c r="T285" s="28"/>
    </row>
    <row r="286" spans="1:25" ht="13.9" customHeight="1" thickBot="1" x14ac:dyDescent="0.25">
      <c r="A286" s="26"/>
      <c r="B286" s="49"/>
      <c r="C286" s="50"/>
      <c r="D286" s="50"/>
      <c r="E286" s="50"/>
      <c r="F286" s="50"/>
      <c r="G286" s="50"/>
      <c r="H286" s="50"/>
      <c r="I286" s="50"/>
      <c r="J286" s="50"/>
      <c r="K286" s="50"/>
      <c r="L286" s="50"/>
      <c r="M286" s="50"/>
      <c r="N286" s="50"/>
      <c r="O286" s="50"/>
      <c r="P286" s="50"/>
      <c r="Q286" s="50"/>
      <c r="R286" s="50"/>
      <c r="S286" s="52"/>
      <c r="T286" s="28"/>
    </row>
    <row r="287" spans="1:25" ht="13.5" thickBot="1" x14ac:dyDescent="0.25">
      <c r="A287" s="26"/>
      <c r="B287" s="22"/>
      <c r="C287" s="22"/>
      <c r="D287" s="22"/>
      <c r="E287" s="260"/>
      <c r="F287" s="7"/>
      <c r="G287" s="7"/>
      <c r="H287" s="7"/>
      <c r="I287" s="7"/>
      <c r="J287" s="7"/>
      <c r="K287" s="7"/>
      <c r="L287" s="7"/>
      <c r="M287" s="7"/>
      <c r="N287" s="7"/>
      <c r="O287" s="7"/>
      <c r="P287" s="7"/>
      <c r="Q287" s="7"/>
      <c r="R287" s="7"/>
      <c r="S287" s="22"/>
      <c r="T287" s="28"/>
      <c r="V287" s="8"/>
    </row>
    <row r="288" spans="1:25" s="164" customFormat="1" ht="15" customHeight="1" thickBot="1" x14ac:dyDescent="0.25">
      <c r="A288" s="176"/>
      <c r="B288" s="32"/>
      <c r="C288" s="33" t="s">
        <v>1017</v>
      </c>
      <c r="D288" s="33"/>
      <c r="E288" s="34"/>
      <c r="F288" s="34"/>
      <c r="G288" s="34"/>
      <c r="H288" s="34"/>
      <c r="I288" s="297"/>
      <c r="J288" s="34"/>
      <c r="K288" s="34"/>
      <c r="L288" s="34"/>
      <c r="M288" s="34"/>
      <c r="N288" s="34"/>
      <c r="O288" s="34"/>
      <c r="P288" s="34"/>
      <c r="Q288" s="34"/>
      <c r="R288" s="34"/>
      <c r="S288" s="349"/>
      <c r="T288" s="181"/>
      <c r="V288" s="359" t="s">
        <v>973</v>
      </c>
      <c r="W288" s="359" t="s">
        <v>975</v>
      </c>
      <c r="X288" s="360" t="s">
        <v>974</v>
      </c>
      <c r="Y288" s="8"/>
    </row>
    <row r="289" spans="1:24" s="164" customFormat="1" ht="15" customHeight="1" x14ac:dyDescent="0.2">
      <c r="A289" s="176"/>
      <c r="B289" s="38"/>
      <c r="C289" s="54"/>
      <c r="D289" s="54"/>
      <c r="E289" s="39"/>
      <c r="F289" s="39"/>
      <c r="G289" s="39"/>
      <c r="H289" s="39"/>
      <c r="I289" s="298"/>
      <c r="J289" s="39"/>
      <c r="K289" s="39"/>
      <c r="L289" s="39"/>
      <c r="M289" s="39"/>
      <c r="N289" s="39"/>
      <c r="O289" s="39"/>
      <c r="P289" s="39"/>
      <c r="Q289" s="39"/>
      <c r="R289" s="39"/>
      <c r="S289" s="350"/>
      <c r="T289" s="181"/>
    </row>
    <row r="290" spans="1:24" s="164" customFormat="1" ht="15" customHeight="1" x14ac:dyDescent="0.2">
      <c r="A290" s="176"/>
      <c r="B290" s="42"/>
      <c r="C290" s="503" t="s">
        <v>879</v>
      </c>
      <c r="D290" s="503"/>
      <c r="E290" s="503"/>
      <c r="F290" s="483"/>
      <c r="G290" s="484"/>
      <c r="H290" s="484"/>
      <c r="I290" s="484"/>
      <c r="J290" s="484"/>
      <c r="K290" s="484"/>
      <c r="L290" s="484"/>
      <c r="M290" s="484"/>
      <c r="N290" s="484"/>
      <c r="O290" s="484"/>
      <c r="P290" s="484"/>
      <c r="Q290" s="484"/>
      <c r="R290" s="485"/>
      <c r="S290" s="350"/>
      <c r="T290" s="181"/>
    </row>
    <row r="291" spans="1:24" s="164" customFormat="1" ht="15" customHeight="1" x14ac:dyDescent="0.2">
      <c r="A291" s="176"/>
      <c r="B291" s="42"/>
      <c r="C291" s="503"/>
      <c r="D291" s="503"/>
      <c r="E291" s="503"/>
      <c r="F291" s="486"/>
      <c r="G291" s="487"/>
      <c r="H291" s="487"/>
      <c r="I291" s="487"/>
      <c r="J291" s="487"/>
      <c r="K291" s="487"/>
      <c r="L291" s="487"/>
      <c r="M291" s="487"/>
      <c r="N291" s="487"/>
      <c r="O291" s="487"/>
      <c r="P291" s="487"/>
      <c r="Q291" s="487"/>
      <c r="R291" s="488"/>
      <c r="S291" s="350"/>
      <c r="T291" s="181"/>
    </row>
    <row r="292" spans="1:24" s="164" customFormat="1" ht="15" customHeight="1" x14ac:dyDescent="0.2">
      <c r="A292" s="176"/>
      <c r="B292" s="42"/>
      <c r="C292" s="81"/>
      <c r="D292" s="81"/>
      <c r="E292" s="81"/>
      <c r="F292" s="486"/>
      <c r="G292" s="487"/>
      <c r="H292" s="487"/>
      <c r="I292" s="487"/>
      <c r="J292" s="487"/>
      <c r="K292" s="487"/>
      <c r="L292" s="487"/>
      <c r="M292" s="487"/>
      <c r="N292" s="487"/>
      <c r="O292" s="487"/>
      <c r="P292" s="487"/>
      <c r="Q292" s="487"/>
      <c r="R292" s="488"/>
      <c r="S292" s="350"/>
      <c r="T292" s="181"/>
    </row>
    <row r="293" spans="1:24" s="164" customFormat="1" ht="15" customHeight="1" x14ac:dyDescent="0.2">
      <c r="A293" s="176"/>
      <c r="B293" s="42"/>
      <c r="C293" s="81"/>
      <c r="D293" s="81"/>
      <c r="E293" s="81"/>
      <c r="F293" s="486"/>
      <c r="G293" s="487"/>
      <c r="H293" s="487"/>
      <c r="I293" s="487"/>
      <c r="J293" s="487"/>
      <c r="K293" s="487"/>
      <c r="L293" s="487"/>
      <c r="M293" s="487"/>
      <c r="N293" s="487"/>
      <c r="O293" s="487"/>
      <c r="P293" s="487"/>
      <c r="Q293" s="487"/>
      <c r="R293" s="488"/>
      <c r="S293" s="350"/>
      <c r="T293" s="181"/>
    </row>
    <row r="294" spans="1:24" s="164" customFormat="1" ht="15" customHeight="1" x14ac:dyDescent="0.2">
      <c r="A294" s="176"/>
      <c r="B294" s="42"/>
      <c r="C294" s="77"/>
      <c r="D294" s="77"/>
      <c r="E294" s="77"/>
      <c r="F294" s="486"/>
      <c r="G294" s="487"/>
      <c r="H294" s="487"/>
      <c r="I294" s="487"/>
      <c r="J294" s="487"/>
      <c r="K294" s="487"/>
      <c r="L294" s="487"/>
      <c r="M294" s="487"/>
      <c r="N294" s="487"/>
      <c r="O294" s="487"/>
      <c r="P294" s="487"/>
      <c r="Q294" s="487"/>
      <c r="R294" s="488"/>
      <c r="S294" s="350"/>
      <c r="T294" s="181"/>
    </row>
    <row r="295" spans="1:24" s="164" customFormat="1" ht="15" customHeight="1" x14ac:dyDescent="0.2">
      <c r="A295" s="176"/>
      <c r="B295" s="42"/>
      <c r="C295" s="77"/>
      <c r="D295" s="77"/>
      <c r="E295" s="77"/>
      <c r="F295" s="486"/>
      <c r="G295" s="487"/>
      <c r="H295" s="487"/>
      <c r="I295" s="487"/>
      <c r="J295" s="487"/>
      <c r="K295" s="487"/>
      <c r="L295" s="487"/>
      <c r="M295" s="487"/>
      <c r="N295" s="487"/>
      <c r="O295" s="487"/>
      <c r="P295" s="487"/>
      <c r="Q295" s="487"/>
      <c r="R295" s="488"/>
      <c r="S295" s="350"/>
      <c r="T295" s="181"/>
    </row>
    <row r="296" spans="1:24" s="164" customFormat="1" ht="15" customHeight="1" x14ac:dyDescent="0.2">
      <c r="A296" s="176"/>
      <c r="B296" s="42"/>
      <c r="C296" s="77"/>
      <c r="D296" s="77"/>
      <c r="E296" s="77"/>
      <c r="F296" s="486"/>
      <c r="G296" s="487"/>
      <c r="H296" s="487"/>
      <c r="I296" s="487"/>
      <c r="J296" s="487"/>
      <c r="K296" s="487"/>
      <c r="L296" s="487"/>
      <c r="M296" s="487"/>
      <c r="N296" s="487"/>
      <c r="O296" s="487"/>
      <c r="P296" s="487"/>
      <c r="Q296" s="487"/>
      <c r="R296" s="488"/>
      <c r="S296" s="350"/>
      <c r="T296" s="181"/>
    </row>
    <row r="297" spans="1:24" s="164" customFormat="1" ht="15" customHeight="1" x14ac:dyDescent="0.2">
      <c r="A297" s="176"/>
      <c r="B297" s="42"/>
      <c r="C297" s="77"/>
      <c r="D297" s="77"/>
      <c r="E297" s="77"/>
      <c r="F297" s="486"/>
      <c r="G297" s="487"/>
      <c r="H297" s="487"/>
      <c r="I297" s="487"/>
      <c r="J297" s="487"/>
      <c r="K297" s="487"/>
      <c r="L297" s="487"/>
      <c r="M297" s="487"/>
      <c r="N297" s="487"/>
      <c r="O297" s="487"/>
      <c r="P297" s="487"/>
      <c r="Q297" s="487"/>
      <c r="R297" s="488"/>
      <c r="S297" s="350"/>
      <c r="T297" s="181"/>
    </row>
    <row r="298" spans="1:24" s="164" customFormat="1" ht="15" customHeight="1" x14ac:dyDescent="0.2">
      <c r="A298" s="176"/>
      <c r="B298" s="42"/>
      <c r="C298" s="77"/>
      <c r="D298" s="77"/>
      <c r="E298" s="77"/>
      <c r="F298" s="489"/>
      <c r="G298" s="490"/>
      <c r="H298" s="490"/>
      <c r="I298" s="490"/>
      <c r="J298" s="490"/>
      <c r="K298" s="490"/>
      <c r="L298" s="490"/>
      <c r="M298" s="490"/>
      <c r="N298" s="490"/>
      <c r="O298" s="490"/>
      <c r="P298" s="490"/>
      <c r="Q298" s="490"/>
      <c r="R298" s="491"/>
      <c r="S298" s="350"/>
      <c r="T298" s="181"/>
    </row>
    <row r="299" spans="1:24" s="164" customFormat="1" ht="15" customHeight="1" thickBot="1" x14ac:dyDescent="0.25">
      <c r="A299" s="176"/>
      <c r="B299" s="49"/>
      <c r="C299" s="50"/>
      <c r="D299" s="50"/>
      <c r="E299" s="50"/>
      <c r="F299" s="50"/>
      <c r="G299" s="50"/>
      <c r="H299" s="50"/>
      <c r="I299" s="300"/>
      <c r="J299" s="50"/>
      <c r="K299" s="50"/>
      <c r="L299" s="50"/>
      <c r="M299" s="50"/>
      <c r="N299" s="50"/>
      <c r="O299" s="50"/>
      <c r="P299" s="50"/>
      <c r="Q299" s="50"/>
      <c r="R299" s="50"/>
      <c r="S299" s="352"/>
      <c r="T299" s="181"/>
    </row>
    <row r="300" spans="1:24" ht="13.5" thickBot="1" x14ac:dyDescent="0.25">
      <c r="A300" s="26"/>
      <c r="B300" s="22"/>
      <c r="C300" s="22"/>
      <c r="D300" s="22"/>
      <c r="E300" s="260"/>
      <c r="F300" s="7"/>
      <c r="G300" s="7"/>
      <c r="H300" s="7"/>
      <c r="I300" s="7"/>
      <c r="J300" s="7"/>
      <c r="K300" s="7"/>
      <c r="L300" s="7"/>
      <c r="M300" s="7"/>
      <c r="N300" s="7"/>
      <c r="O300" s="7"/>
      <c r="P300" s="7"/>
      <c r="Q300" s="7"/>
      <c r="R300" s="7"/>
      <c r="S300" s="22"/>
      <c r="T300" s="28"/>
      <c r="V300" s="8"/>
    </row>
    <row r="301" spans="1:24" ht="15" customHeight="1" thickBot="1" x14ac:dyDescent="0.25">
      <c r="A301" s="26"/>
      <c r="B301" s="32"/>
      <c r="C301" s="33" t="s">
        <v>864</v>
      </c>
      <c r="D301" s="34"/>
      <c r="E301" s="297"/>
      <c r="F301" s="34"/>
      <c r="G301" s="34"/>
      <c r="H301" s="34"/>
      <c r="I301" s="34"/>
      <c r="J301" s="34"/>
      <c r="K301" s="297"/>
      <c r="L301" s="297"/>
      <c r="M301" s="297"/>
      <c r="N301" s="297"/>
      <c r="O301" s="297"/>
      <c r="P301" s="297"/>
      <c r="Q301" s="297"/>
      <c r="R301" s="297"/>
      <c r="S301" s="349"/>
      <c r="T301" s="348"/>
      <c r="V301" s="359" t="s">
        <v>973</v>
      </c>
      <c r="W301" s="359" t="s">
        <v>975</v>
      </c>
      <c r="X301" s="360" t="s">
        <v>974</v>
      </c>
    </row>
    <row r="302" spans="1:24" ht="15" customHeight="1" x14ac:dyDescent="0.2">
      <c r="A302" s="26"/>
      <c r="B302" s="42"/>
      <c r="C302" s="39"/>
      <c r="D302" s="39"/>
      <c r="E302" s="298"/>
      <c r="F302" s="39"/>
      <c r="G302" s="39"/>
      <c r="H302" s="39"/>
      <c r="I302" s="39"/>
      <c r="J302" s="44"/>
      <c r="K302" s="289"/>
      <c r="L302" s="289"/>
      <c r="M302" s="289"/>
      <c r="N302" s="289"/>
      <c r="O302" s="289"/>
      <c r="P302" s="289"/>
      <c r="Q302" s="289"/>
      <c r="R302" s="289"/>
      <c r="S302" s="350"/>
      <c r="T302" s="348"/>
      <c r="V302" s="8"/>
    </row>
    <row r="303" spans="1:24" ht="15" customHeight="1" x14ac:dyDescent="0.2">
      <c r="A303" s="26"/>
      <c r="B303" s="42"/>
      <c r="C303" s="424" t="str">
        <f ca="1">"Please indicate here whether this form, '"&amp;$A$1&amp;"', is complete."</f>
        <v>Please indicate here whether this form, 'Form G', is complete.</v>
      </c>
      <c r="D303" s="424"/>
      <c r="E303" s="66"/>
      <c r="F303" s="66"/>
      <c r="G303" s="67" t="s">
        <v>1052</v>
      </c>
      <c r="H303" s="44"/>
      <c r="I303" s="79" t="str">
        <f>IF(AND(G303="Complete",COUNTIF($R$10:$R$52,"Incomplete")&gt;0),"Errors identified. Please review and correct the items marked.",IF(COUNTIF($R$10:$R$52,"Possible error")&gt;0,"Possible error",""))</f>
        <v/>
      </c>
      <c r="J303" s="44"/>
      <c r="K303" s="289"/>
      <c r="L303" s="289"/>
      <c r="M303" s="289"/>
      <c r="N303" s="289"/>
      <c r="O303" s="289"/>
      <c r="P303" s="289"/>
      <c r="Q303" s="289"/>
      <c r="R303" s="47" t="str">
        <f>R5</f>
        <v>N/A</v>
      </c>
      <c r="S303" s="350"/>
      <c r="T303" s="348"/>
      <c r="V303" s="8"/>
    </row>
    <row r="304" spans="1:24" ht="15" customHeight="1" x14ac:dyDescent="0.2">
      <c r="A304" s="26"/>
      <c r="B304" s="42"/>
      <c r="C304" s="287"/>
      <c r="D304" s="287"/>
      <c r="E304" s="66"/>
      <c r="F304" s="66"/>
      <c r="G304" s="66"/>
      <c r="H304" s="66"/>
      <c r="I304" s="82" t="s">
        <v>974</v>
      </c>
      <c r="J304" s="44"/>
      <c r="K304" s="289"/>
      <c r="L304" s="289"/>
      <c r="M304" s="289"/>
      <c r="N304" s="289"/>
      <c r="O304" s="289"/>
      <c r="P304" s="289"/>
      <c r="Q304" s="289"/>
      <c r="R304" s="289"/>
      <c r="S304" s="350"/>
      <c r="T304" s="348"/>
      <c r="V304" s="8"/>
    </row>
    <row r="305" spans="1:22" ht="15" customHeight="1" thickBot="1" x14ac:dyDescent="0.25">
      <c r="A305" s="26"/>
      <c r="B305" s="49"/>
      <c r="C305" s="50"/>
      <c r="D305" s="50"/>
      <c r="E305" s="50"/>
      <c r="F305" s="50"/>
      <c r="G305" s="50"/>
      <c r="H305" s="50"/>
      <c r="I305" s="50"/>
      <c r="J305" s="50"/>
      <c r="K305" s="300"/>
      <c r="L305" s="300"/>
      <c r="M305" s="300"/>
      <c r="N305" s="300"/>
      <c r="O305" s="300"/>
      <c r="P305" s="300"/>
      <c r="Q305" s="300"/>
      <c r="R305" s="300"/>
      <c r="S305" s="352"/>
      <c r="T305" s="348"/>
      <c r="V305" s="8"/>
    </row>
    <row r="306" spans="1:22" ht="13.9" customHeight="1" thickBot="1" x14ac:dyDescent="0.25">
      <c r="A306" s="83"/>
      <c r="B306" s="84"/>
      <c r="C306" s="84"/>
      <c r="D306" s="84"/>
      <c r="E306" s="84"/>
      <c r="F306" s="84"/>
      <c r="G306" s="84"/>
      <c r="H306" s="84"/>
      <c r="I306" s="84"/>
      <c r="J306" s="84"/>
      <c r="K306" s="84"/>
      <c r="L306" s="84"/>
      <c r="M306" s="84"/>
      <c r="N306" s="84"/>
      <c r="O306" s="84"/>
      <c r="P306" s="84"/>
      <c r="Q306" s="354"/>
      <c r="R306" s="354"/>
      <c r="S306" s="84"/>
      <c r="T306" s="86"/>
    </row>
    <row r="320" spans="1:22" x14ac:dyDescent="0.2">
      <c r="D320" s="87"/>
    </row>
  </sheetData>
  <sheetProtection password="D21B" sheet="1" objects="1" scenarios="1"/>
  <protectedRanges>
    <protectedRange sqref="E9" name="CoInfo"/>
    <protectedRange sqref="L28 L23" name="CoInfo_2"/>
    <protectedRange sqref="G303" name="CoInfo_1_1"/>
  </protectedRanges>
  <autoFilter ref="E35:I35"/>
  <mergeCells count="9">
    <mergeCell ref="C290:E291"/>
    <mergeCell ref="F290:R298"/>
    <mergeCell ref="J4:P5"/>
    <mergeCell ref="K35:M35"/>
    <mergeCell ref="C15:G19"/>
    <mergeCell ref="C20:G21"/>
    <mergeCell ref="N23:P25"/>
    <mergeCell ref="C12:N13"/>
    <mergeCell ref="C31:E33"/>
  </mergeCells>
  <conditionalFormatting sqref="R5 R12 R23 R28 R303">
    <cfRule type="cellIs" dxfId="5" priority="10" operator="equal">
      <formula>"Complete"</formula>
    </cfRule>
    <cfRule type="cellIs" dxfId="4" priority="11" operator="equal">
      <formula>"Incomplete"</formula>
    </cfRule>
    <cfRule type="cellIs" dxfId="3" priority="12" operator="equal">
      <formula>"Possible error"</formula>
    </cfRule>
    <cfRule type="cellIs" dxfId="2" priority="14" operator="equal">
      <formula>"N/A"</formula>
    </cfRule>
  </conditionalFormatting>
  <dataValidations count="9">
    <dataValidation operator="greaterThanOrEqual" showInputMessage="1" showErrorMessage="1" errorTitle="Error" error="Please enter the firms name in full" promptTitle="Firm Name" prompt="Please input the name of the firm in full." sqref="E304"/>
    <dataValidation allowBlank="1" showErrorMessage="1" sqref="F303:F304 G304:H304"/>
    <dataValidation type="list" allowBlank="1" showErrorMessage="1" errorTitle="List" error="Please select an option from within the list shown." sqref="G303">
      <formula1>"Complete,Not complete"</formula1>
    </dataValidation>
    <dataValidation type="list" allowBlank="1" showInputMessage="1" showErrorMessage="1" sqref="E14 E22:E27">
      <formula1>"Yes,No"</formula1>
    </dataValidation>
    <dataValidation type="list" allowBlank="1" showErrorMessage="1" errorTitle="List" error="Please select an option from within the list shown." sqref="L28">
      <formula1>"Actual,Best endeavours"</formula1>
    </dataValidation>
    <dataValidation type="decimal" allowBlank="1" showInputMessage="1" showErrorMessage="1" sqref="M38:P285">
      <formula1>0</formula1>
      <formula2>1</formula2>
    </dataValidation>
    <dataValidation type="whole" operator="greaterThanOrEqual" allowBlank="1" showInputMessage="1" showErrorMessage="1" errorTitle="Input" error="Only positive whole numbers are permitted" sqref="L37:L285">
      <formula1>0</formula1>
    </dataValidation>
    <dataValidation type="list" allowBlank="1" showErrorMessage="1" errorTitle="List" error="Please select an option from within the list shown." sqref="L23">
      <formula1>"Yes,No"</formula1>
    </dataValidation>
    <dataValidation type="whole" operator="greaterThanOrEqual" allowBlank="1" showInputMessage="1" showErrorMessage="1" sqref="I37:I285">
      <formula1>0</formula1>
    </dataValidation>
  </dataValidations>
  <hyperlinks>
    <hyperlink ref="V301" location="'Form G'!A1" display="ñ Top"/>
    <hyperlink ref="X301" location="CONTROL" display="CONTROL"/>
    <hyperlink ref="W301" location="GEnd" display="òBottom"/>
    <hyperlink ref="I304" location="CONTROL" display="CONTROL"/>
    <hyperlink ref="V288" location="'Form G'!A1" display="ñ Top"/>
    <hyperlink ref="X288" location="CONTROL" display="CONTROL"/>
    <hyperlink ref="W288" location="GEnd" display="òBottom"/>
    <hyperlink ref="V274" location="'Form G'!A1" display="ñ Top"/>
    <hyperlink ref="X274" location="CONTROL" display="CONTROL"/>
    <hyperlink ref="W274" location="GEnd" display="òBottom"/>
    <hyperlink ref="V232" location="'Form G'!A1" display="ñ Top"/>
    <hyperlink ref="X232" location="CONTROL" display="CONTROL"/>
    <hyperlink ref="W232" location="GEnd" display="òBottom"/>
    <hyperlink ref="V190" location="'Form G'!A1" display="ñ Top"/>
    <hyperlink ref="X190" location="CONTROL" display="CONTROL"/>
    <hyperlink ref="W190" location="GEnd" display="òBottom"/>
    <hyperlink ref="V148" location="'Form G'!A1" display="ñ Top"/>
    <hyperlink ref="X148" location="CONTROL" display="CONTROL"/>
    <hyperlink ref="W148" location="GEnd" display="òBottom"/>
    <hyperlink ref="V107" location="'Form G'!A1" display="ñ Top"/>
    <hyperlink ref="X107" location="CONTROL" display="CONTROL"/>
    <hyperlink ref="W107" location="GEnd" display="òBottom"/>
    <hyperlink ref="V63" location="'Form G'!A1" display="ñ Top"/>
    <hyperlink ref="X63" location="CONTROL" display="CONTROL"/>
    <hyperlink ref="W63" location="GEnd" display="òBottom"/>
    <hyperlink ref="V10" location="'Form G'!A1" display="ñ Top"/>
    <hyperlink ref="X10" location="CONTROL" display="CONTROL"/>
    <hyperlink ref="W10" location="GEnd" display="òBottom"/>
    <hyperlink ref="V5" location="'Form G'!A1" display="ñ Top"/>
    <hyperlink ref="X5" location="CONTROL" display="CONTROL"/>
    <hyperlink ref="W5" location="GEnd" display="òBottom"/>
  </hyperlinks>
  <printOptions horizontalCentered="1" verticalCentered="1"/>
  <pageMargins left="0.70866141732283472" right="0.70866141732283472" top="0.74803149606299213" bottom="0.74803149606299213" header="0.31496062992125984" footer="0.31496062992125984"/>
  <pageSetup scale="5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49CEEA67-F4C3-461D-BBA2-2BDF5FFE7E9F}">
            <xm:f>'Control Sheet'!$N$58="YES"</xm:f>
            <x14:dxf>
              <font>
                <color theme="0"/>
              </font>
            </x14:dxf>
          </x14:cfRule>
          <xm:sqref>J4</xm:sqref>
        </x14:conditionalFormatting>
        <x14:conditionalFormatting xmlns:xm="http://schemas.microsoft.com/office/excel/2006/main">
          <x14:cfRule type="expression" priority="9" id="{E6C23201-3B7F-4EA5-8169-30A86E4BAE28}">
            <xm:f>'Control Sheet'!$N$58="NO"</xm:f>
            <x14:dxf>
              <font>
                <color rgb="FFF8F2E4"/>
              </font>
              <fill>
                <patternFill>
                  <bgColor rgb="FFF8F2E4"/>
                </patternFill>
              </fill>
              <border>
                <left/>
                <right/>
                <top/>
                <bottom/>
                <vertical/>
                <horizontal/>
              </border>
            </x14:dxf>
          </x14:cfRule>
          <xm:sqref>B10:S305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F14"/>
  <sheetViews>
    <sheetView showGridLines="0" workbookViewId="0">
      <selection activeCell="B3" sqref="B3:B10"/>
    </sheetView>
  </sheetViews>
  <sheetFormatPr defaultColWidth="9" defaultRowHeight="12.75" x14ac:dyDescent="0.2"/>
  <cols>
    <col min="1" max="1" width="40.125" style="1" bestFit="1" customWidth="1"/>
    <col min="2" max="2" width="9" style="1"/>
    <col min="3" max="3" width="13.625" style="1" bestFit="1" customWidth="1"/>
    <col min="4" max="4" width="22" style="1" bestFit="1" customWidth="1"/>
    <col min="5" max="16384" width="9" style="1"/>
  </cols>
  <sheetData>
    <row r="1" spans="1:6" x14ac:dyDescent="0.2">
      <c r="A1" s="2" t="s">
        <v>851</v>
      </c>
      <c r="B1" s="2"/>
      <c r="C1" s="2" t="s">
        <v>877</v>
      </c>
      <c r="D1" s="2"/>
      <c r="E1" s="2"/>
      <c r="F1" s="2"/>
    </row>
    <row r="2" spans="1:6" x14ac:dyDescent="0.2">
      <c r="A2" s="3" t="s">
        <v>852</v>
      </c>
      <c r="B2" s="3" t="s">
        <v>874</v>
      </c>
      <c r="C2" s="3" t="s">
        <v>875</v>
      </c>
      <c r="D2" s="3" t="s">
        <v>876</v>
      </c>
      <c r="E2" s="3" t="s">
        <v>881</v>
      </c>
      <c r="F2" s="3" t="s">
        <v>907</v>
      </c>
    </row>
    <row r="3" spans="1:6" x14ac:dyDescent="0.2">
      <c r="A3" s="4"/>
      <c r="B3" s="4" t="s">
        <v>25</v>
      </c>
      <c r="C3" s="4" t="s">
        <v>14</v>
      </c>
      <c r="D3" s="4" t="s">
        <v>38</v>
      </c>
      <c r="E3" s="4" t="s">
        <v>44</v>
      </c>
      <c r="F3" s="4" t="s">
        <v>14</v>
      </c>
    </row>
    <row r="4" spans="1:6" x14ac:dyDescent="0.2">
      <c r="A4" s="4" t="s">
        <v>853</v>
      </c>
      <c r="B4" s="4" t="s">
        <v>26</v>
      </c>
      <c r="C4" s="4" t="s">
        <v>829</v>
      </c>
      <c r="D4" s="4" t="s">
        <v>39</v>
      </c>
      <c r="E4" s="4" t="s">
        <v>43</v>
      </c>
      <c r="F4" s="4" t="s">
        <v>829</v>
      </c>
    </row>
    <row r="5" spans="1:6" x14ac:dyDescent="0.2">
      <c r="A5" s="4" t="s">
        <v>854</v>
      </c>
      <c r="B5" s="4" t="s">
        <v>27</v>
      </c>
      <c r="C5" s="4" t="s">
        <v>15</v>
      </c>
      <c r="D5" s="4" t="s">
        <v>40</v>
      </c>
      <c r="E5" s="4" t="s">
        <v>42</v>
      </c>
      <c r="F5" s="4" t="s">
        <v>16</v>
      </c>
    </row>
    <row r="6" spans="1:6" x14ac:dyDescent="0.2">
      <c r="A6" s="4" t="s">
        <v>855</v>
      </c>
      <c r="B6" s="4" t="s">
        <v>28</v>
      </c>
      <c r="C6" s="4" t="s">
        <v>16</v>
      </c>
      <c r="D6" s="4" t="s">
        <v>36</v>
      </c>
      <c r="E6" s="4" t="s">
        <v>52</v>
      </c>
      <c r="F6" s="4"/>
    </row>
    <row r="7" spans="1:6" x14ac:dyDescent="0.2">
      <c r="A7" s="4" t="s">
        <v>856</v>
      </c>
      <c r="B7" s="4" t="s">
        <v>29</v>
      </c>
      <c r="C7" s="4" t="s">
        <v>17</v>
      </c>
      <c r="D7" s="4" t="s">
        <v>37</v>
      </c>
      <c r="E7" s="4"/>
      <c r="F7" s="4"/>
    </row>
    <row r="8" spans="1:6" x14ac:dyDescent="0.2">
      <c r="A8" s="4" t="s">
        <v>857</v>
      </c>
      <c r="B8" s="4" t="s">
        <v>30</v>
      </c>
      <c r="C8" s="4"/>
      <c r="D8" s="4"/>
      <c r="E8" s="4"/>
      <c r="F8" s="4"/>
    </row>
    <row r="9" spans="1:6" x14ac:dyDescent="0.2">
      <c r="A9" s="4" t="s">
        <v>858</v>
      </c>
      <c r="B9" s="4" t="s">
        <v>45</v>
      </c>
      <c r="C9" s="4"/>
      <c r="D9" s="4"/>
      <c r="E9" s="4"/>
      <c r="F9" s="4"/>
    </row>
    <row r="10" spans="1:6" x14ac:dyDescent="0.2">
      <c r="A10" s="4" t="s">
        <v>859</v>
      </c>
      <c r="B10" s="4" t="s">
        <v>31</v>
      </c>
      <c r="C10" s="4"/>
      <c r="D10" s="4"/>
      <c r="E10" s="4"/>
      <c r="F10" s="4"/>
    </row>
    <row r="11" spans="1:6" x14ac:dyDescent="0.2">
      <c r="A11" s="4" t="s">
        <v>860</v>
      </c>
      <c r="B11" s="4"/>
      <c r="C11" s="4"/>
      <c r="D11" s="4"/>
      <c r="E11" s="4"/>
      <c r="F11" s="4"/>
    </row>
    <row r="12" spans="1:6" x14ac:dyDescent="0.2">
      <c r="A12" s="4" t="s">
        <v>861</v>
      </c>
      <c r="B12" s="4"/>
      <c r="C12" s="4"/>
      <c r="D12" s="4"/>
      <c r="E12" s="4"/>
      <c r="F12" s="4"/>
    </row>
    <row r="13" spans="1:6" x14ac:dyDescent="0.2">
      <c r="A13" s="4" t="s">
        <v>862</v>
      </c>
      <c r="B13" s="4"/>
      <c r="C13" s="4"/>
      <c r="D13" s="4"/>
      <c r="E13" s="4"/>
      <c r="F13" s="4"/>
    </row>
    <row r="14" spans="1:6" ht="13.5" thickBot="1" x14ac:dyDescent="0.25">
      <c r="A14" s="5" t="s">
        <v>863</v>
      </c>
      <c r="B14" s="5"/>
      <c r="C14" s="5"/>
      <c r="D14" s="5"/>
      <c r="E14" s="5"/>
      <c r="F14"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SC_x0020_Project_x0020_Ref xmlns="18071b9a-3dc3-4c41-b116-4b73ffa5066e">PRJ060</FSC_x0020_Project_x0020_Ref>
    <Document_x0020_Description xmlns="ad37486b-a60d-4b51-a192-f59f680e9251" xsi:nil="true"/>
    <Document_x0020_Owner xmlns="ad37486b-a60d-4b51-a192-f59f680e9251">
      <UserInfo>
        <DisplayName/>
        <AccountId xsi:nil="true"/>
        <AccountType/>
      </UserInfo>
    </Document_x0020_Owner>
    <Workshop xmlns="18071b9a-3dc3-4c41-b116-4b73ffa5066e">Authorisations</Workshop>
    <Current_x0020_or_x0020_Future xmlns="18071b9a-3dc3-4c41-b116-4b73ffa5066e">Current</Current_x0020_or_x0020_Future>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s" ma:contentTypeID="0x010100F40A5BA6B03D224EB29D6CD42BE1634915010D0908004951A27970955B428D7163DBDF6E3244" ma:contentTypeVersion="1" ma:contentTypeDescription="" ma:contentTypeScope="" ma:versionID="53e5a0b4951f9debbac4d93a45cae914">
  <xsd:schema xmlns:xsd="http://www.w3.org/2001/XMLSchema" xmlns:xs="http://www.w3.org/2001/XMLSchema" xmlns:p="http://schemas.microsoft.com/office/2006/metadata/properties" xmlns:ns2="18071b9a-3dc3-4c41-b116-4b73ffa5066e" xmlns:ns3="ad37486b-a60d-4b51-a192-f59f680e9251" targetNamespace="http://schemas.microsoft.com/office/2006/metadata/properties" ma:root="true" ma:fieldsID="4c1caede3e5050decf42c060343b0ab6" ns2:_="" ns3:_="">
    <xsd:import namespace="18071b9a-3dc3-4c41-b116-4b73ffa5066e"/>
    <xsd:import namespace="ad37486b-a60d-4b51-a192-f59f680e9251"/>
    <xsd:element name="properties">
      <xsd:complexType>
        <xsd:sequence>
          <xsd:element name="documentManagement">
            <xsd:complexType>
              <xsd:all>
                <xsd:element ref="ns2:FSC_x0020_Project_x0020_Ref" minOccurs="0"/>
                <xsd:element ref="ns3:Document_x0020_Description" minOccurs="0"/>
                <xsd:element ref="ns3:Document_x0020_Owner" minOccurs="0"/>
                <xsd:element ref="ns2:Current_x0020_or_x0020_Future" minOccurs="0"/>
                <xsd:element ref="ns2:Worksho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71b9a-3dc3-4c41-b116-4b73ffa5066e" elementFormDefault="qualified">
    <xsd:import namespace="http://schemas.microsoft.com/office/2006/documentManagement/types"/>
    <xsd:import namespace="http://schemas.microsoft.com/office/infopath/2007/PartnerControls"/>
    <xsd:element name="FSC_x0020_Project_x0020_Ref" ma:index="2" nillable="true" ma:displayName="IOMFSA Project Ref" ma:format="Dropdown" ma:internalName="FSC_x0020_Project_x0020_Ref">
      <xsd:simpleType>
        <xsd:restriction base="dms:Choice">
          <xsd:enumeration value="PRJ004"/>
          <xsd:enumeration value="PRJ008"/>
          <xsd:enumeration value="PRJ010"/>
          <xsd:enumeration value="PRJ012"/>
          <xsd:enumeration value="PRJ014"/>
          <xsd:enumeration value="PRJ017"/>
          <xsd:enumeration value="PRJ018"/>
          <xsd:enumeration value="PRJ019"/>
          <xsd:enumeration value="PRJ020"/>
          <xsd:enumeration value="PRJ021"/>
          <xsd:enumeration value="PRJ023"/>
          <xsd:enumeration value="PRJ024"/>
          <xsd:enumeration value="PRJ025"/>
          <xsd:enumeration value="PRJ026"/>
          <xsd:enumeration value="PRJ027"/>
          <xsd:enumeration value="PRJ030"/>
          <xsd:enumeration value="PRJ031"/>
          <xsd:enumeration value="PRJ032"/>
          <xsd:enumeration value="PRJ033"/>
          <xsd:enumeration value="PRJ034"/>
          <xsd:enumeration value="PRJ035"/>
          <xsd:enumeration value="PRJ036"/>
          <xsd:enumeration value="PRJ037"/>
          <xsd:enumeration value="PRJ038"/>
          <xsd:enumeration value="PRJ039"/>
          <xsd:enumeration value="PRJ041"/>
          <xsd:enumeration value="PRJ043"/>
          <xsd:enumeration value="PRJ044"/>
          <xsd:enumeration value="PRJ045"/>
          <xsd:enumeration value="PRJ046"/>
          <xsd:enumeration value="PRJ047"/>
          <xsd:enumeration value="PRJ049"/>
          <xsd:enumeration value="PRJ050"/>
          <xsd:enumeration value="PRJ051"/>
          <xsd:enumeration value="PRJ052"/>
          <xsd:enumeration value="PRJ053"/>
          <xsd:enumeration value="PRJ054"/>
          <xsd:enumeration value="PRJ055"/>
          <xsd:enumeration value="PRJ056"/>
          <xsd:enumeration value="PRJ057"/>
          <xsd:enumeration value="PRJ058"/>
          <xsd:enumeration value="PRJ059"/>
          <xsd:enumeration value="PRJ060"/>
          <xsd:enumeration value="PRJ061"/>
          <xsd:enumeration value="PRJ062"/>
          <xsd:enumeration value="PRJ063"/>
          <xsd:enumeration value="PRJ064"/>
          <xsd:enumeration value="PRJ065"/>
          <xsd:enumeration value="PRJ066"/>
          <xsd:enumeration value="PRJ067"/>
          <xsd:enumeration value="PRJ068"/>
          <xsd:enumeration value="PRJ069"/>
          <xsd:enumeration value="PRJ070"/>
          <xsd:enumeration value="PRJ071"/>
          <xsd:enumeration value="PRJ072"/>
          <xsd:enumeration value="PRJ073"/>
          <xsd:enumeration value="PRJ074"/>
          <xsd:enumeration value="PRJ075"/>
          <xsd:enumeration value="PRJ076"/>
          <xsd:enumeration value="PRJ077"/>
          <xsd:enumeration value="PRJ078"/>
          <xsd:enumeration value="PRJ079"/>
          <xsd:enumeration value="PRJ080"/>
        </xsd:restriction>
      </xsd:simpleType>
    </xsd:element>
    <xsd:element name="Current_x0020_or_x0020_Future" ma:index="11" nillable="true" ma:displayName="Current or Future" ma:default="Current" ma:format="Dropdown" ma:internalName="Current_x0020_or_x0020_Future">
      <xsd:simpleType>
        <xsd:restriction base="dms:Choice">
          <xsd:enumeration value="Current"/>
          <xsd:enumeration value="Future"/>
        </xsd:restriction>
      </xsd:simpleType>
    </xsd:element>
    <xsd:element name="Workshop" ma:index="12" nillable="true" ma:displayName="Workshop" ma:default="Authorisations" ma:format="Dropdown" ma:internalName="Workshop">
      <xsd:simpleType>
        <xsd:restriction base="dms:Choice">
          <xsd:enumeration value="Authorisations"/>
          <xsd:enumeration value="Correspondence"/>
          <xsd:enumeration value="Enforcement"/>
          <xsd:enumeration value="Fees"/>
          <xsd:enumeration value="Planning"/>
          <xsd:enumeration value="Remediation"/>
          <xsd:enumeration value="Returns"/>
          <xsd:enumeration value="Risk Assessments"/>
          <xsd:enumeration value="Vetting"/>
          <xsd:enumeration value="Visits"/>
        </xsd:restriction>
      </xsd:simpleType>
    </xsd:element>
  </xsd:schema>
  <xsd:schema xmlns:xsd="http://www.w3.org/2001/XMLSchema" xmlns:xs="http://www.w3.org/2001/XMLSchema" xmlns:dms="http://schemas.microsoft.com/office/2006/documentManagement/types" xmlns:pc="http://schemas.microsoft.com/office/infopath/2007/PartnerControls" targetNamespace="ad37486b-a60d-4b51-a192-f59f680e9251" elementFormDefault="qualified">
    <xsd:import namespace="http://schemas.microsoft.com/office/2006/documentManagement/types"/>
    <xsd:import namespace="http://schemas.microsoft.com/office/infopath/2007/PartnerControls"/>
    <xsd:element name="Document_x0020_Description" ma:index="3" nillable="true" ma:displayName="Document Description" ma:internalName="Document_x0020_Description">
      <xsd:simpleType>
        <xsd:restriction base="dms:Note">
          <xsd:maxLength value="255"/>
        </xsd:restriction>
      </xsd:simpleType>
    </xsd:element>
    <xsd:element name="Document_x0020_Owner" ma:index="4" nillable="true" ma:displayName="Document Owner" ma:list="UserInfo" ma:SharePointGroup="0"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88A92-B496-4E58-9397-ACA48692D5C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d37486b-a60d-4b51-a192-f59f680e9251"/>
    <ds:schemaRef ds:uri="18071b9a-3dc3-4c41-b116-4b73ffa5066e"/>
    <ds:schemaRef ds:uri="http://www.w3.org/XML/1998/namespace"/>
  </ds:schemaRefs>
</ds:datastoreItem>
</file>

<file path=customXml/itemProps2.xml><?xml version="1.0" encoding="utf-8"?>
<ds:datastoreItem xmlns:ds="http://schemas.openxmlformats.org/officeDocument/2006/customXml" ds:itemID="{7D540529-76D6-4671-825D-820DA1F4F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071b9a-3dc3-4c41-b116-4b73ffa5066e"/>
    <ds:schemaRef ds:uri="ad37486b-a60d-4b51-a192-f59f680e9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B932B2-9D36-4731-BD3E-B9D44FFFD4F3}">
  <ds:schemaRefs>
    <ds:schemaRef ds:uri="http://schemas.microsoft.com/office/2006/metadata/customXsn"/>
  </ds:schemaRefs>
</ds:datastoreItem>
</file>

<file path=customXml/itemProps4.xml><?xml version="1.0" encoding="utf-8"?>
<ds:datastoreItem xmlns:ds="http://schemas.openxmlformats.org/officeDocument/2006/customXml" ds:itemID="{1E309B98-D506-43DE-BA4E-78FCDB1063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30</vt:i4>
      </vt:variant>
    </vt:vector>
  </HeadingPairs>
  <TitlesOfParts>
    <vt:vector size="39" baseType="lpstr">
      <vt:lpstr>Control Sheet</vt:lpstr>
      <vt:lpstr>Firm information</vt:lpstr>
      <vt:lpstr>Simplified entry form</vt:lpstr>
      <vt:lpstr>Form C0</vt:lpstr>
      <vt:lpstr>Form CLS</vt:lpstr>
      <vt:lpstr>Form E</vt:lpstr>
      <vt:lpstr>Form F</vt:lpstr>
      <vt:lpstr>Form G</vt:lpstr>
      <vt:lpstr>Refs</vt:lpstr>
      <vt:lpstr>CONTROL</vt:lpstr>
      <vt:lpstr>Enh</vt:lpstr>
      <vt:lpstr>FEnd</vt:lpstr>
      <vt:lpstr>Firm_Name</vt:lpstr>
      <vt:lpstr>FormC0</vt:lpstr>
      <vt:lpstr>FormCLS</vt:lpstr>
      <vt:lpstr>FormE</vt:lpstr>
      <vt:lpstr>FormF</vt:lpstr>
      <vt:lpstr>FormG</vt:lpstr>
      <vt:lpstr>freq</vt:lpstr>
      <vt:lpstr>freq1</vt:lpstr>
      <vt:lpstr>freq2</vt:lpstr>
      <vt:lpstr>freq3</vt:lpstr>
      <vt:lpstr>freq4</vt:lpstr>
      <vt:lpstr>GEnd</vt:lpstr>
      <vt:lpstr>Matters</vt:lpstr>
      <vt:lpstr>New</vt:lpstr>
      <vt:lpstr>NewC2</vt:lpstr>
      <vt:lpstr>newcls</vt:lpstr>
      <vt:lpstr>'Control Sheet'!Print_Area</vt:lpstr>
      <vt:lpstr>'Firm information'!Print_Area</vt:lpstr>
      <vt:lpstr>'Form C0'!Print_Area</vt:lpstr>
      <vt:lpstr>'Form CLS'!Print_Area</vt:lpstr>
      <vt:lpstr>'Form E'!Print_Area</vt:lpstr>
      <vt:lpstr>'Form F'!Print_Area</vt:lpstr>
      <vt:lpstr>'Form G'!Print_Area</vt:lpstr>
      <vt:lpstr>'Simplified entry form'!Print_Area</vt:lpstr>
      <vt:lpstr>Reporting_Period_End_Date</vt:lpstr>
      <vt:lpstr>SEF</vt:lpstr>
      <vt:lpstr>Total</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AMLCFT Return designated businesses</dc:title>
  <dc:creator>Signorio-Hooper, Francesca</dc:creator>
  <cp:lastModifiedBy>Kermode, Andrew (IOMFSA)</cp:lastModifiedBy>
  <cp:lastPrinted>2018-07-27T07:31:17Z</cp:lastPrinted>
  <dcterms:created xsi:type="dcterms:W3CDTF">2017-07-24T06:35:10Z</dcterms:created>
  <dcterms:modified xsi:type="dcterms:W3CDTF">2021-03-30T18:48:05Z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0x010100F40A5BA6B03D224EB29D6CD42BE1634915010D0908004951A27970955B428D7163DBDF6E3244</vt:lpwstr>
  </property>
</Properties>
</file>