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iltys.government.iomgov\root\FSA_Shared\Supervision\Actuarial\Templates\Non Long-Term Business\Templates\For warehouse\Version 5 working copies\"/>
    </mc:Choice>
  </mc:AlternateContent>
  <workbookProtection workbookAlgorithmName="SHA-512" workbookHashValue="fmHl0F5UhB5YXfyAJxqp2X4cDPCjk+yHBhkuD8B5btP00KupWRVhvklTMsdB6UQYoljCx895HtUCrk2BlH2Hjg==" workbookSaltValue="7pd08yduuAPHsbvWEjlvvA==" workbookSpinCount="100000" lockStructure="1"/>
  <bookViews>
    <workbookView xWindow="360" yWindow="180" windowWidth="15000" windowHeight="5985" tabRatio="565" firstSheet="1" activeTab="2"/>
  </bookViews>
  <sheets>
    <sheet name="CHange log" sheetId="11" state="hidden" r:id="rId1"/>
    <sheet name="Index" sheetId="10" r:id="rId2"/>
    <sheet name="Spread Risk SCR" sheetId="8" r:id="rId3"/>
    <sheet name="Bonds" sheetId="1" r:id="rId4"/>
    <sheet name="Securitisations" sheetId="5" r:id="rId5"/>
    <sheet name="Credit Derivative" sheetId="6" r:id="rId6"/>
    <sheet name="Data" sheetId="3" r:id="rId7"/>
  </sheets>
  <definedNames>
    <definedName name="BOF_Bond_200">Bonds!$E$5</definedName>
    <definedName name="BOF_Sec_200">Securitisations!$E$5</definedName>
    <definedName name="Bond_Base_100">Data!$S$23:$Y$27</definedName>
    <definedName name="Bond_Base_200">Data!$D$23:$J$27</definedName>
    <definedName name="Bond_Base_50">Data!$AI$23:$AO$27</definedName>
    <definedName name="Bond_Base_MCR_100">Data!$AC$23:$AC$27</definedName>
    <definedName name="Bond_Base_MCR_200">Data!$N$23:$N$27</definedName>
    <definedName name="Bond_Base_MCR_50">Data!$AS$23:$AS$27</definedName>
    <definedName name="Bond_Base_UR_100">Data!$AA$23:$AA$27</definedName>
    <definedName name="Bond_Base_UR_200">Data!$L$23:$L$27</definedName>
    <definedName name="Bond_Base_UR_50">Data!$AQ$23:$AQ$27</definedName>
    <definedName name="Bond_Mult_100">Data!$S$31:$Y$35</definedName>
    <definedName name="Bond_Mult_200">Data!$D$31:$J$35</definedName>
    <definedName name="Bond_Mult_50">Data!$AI$31:$AO$35</definedName>
    <definedName name="Bond_Mult_MCR_100">Data!$AC$31:$AC$35</definedName>
    <definedName name="Bond_Mult_MCR_200">Data!$N$31:$N$35</definedName>
    <definedName name="Bond_Mult_MCR_50">Data!$AS$31:$AS$35</definedName>
    <definedName name="Bond_Mult_UR_100">Data!$AA$31:$AA$35</definedName>
    <definedName name="Bond_Mult_UR_200">Data!$L$31:$L$35</definedName>
    <definedName name="Bond_Mult_UR_50">Data!$AQ$31:$AQ$35</definedName>
    <definedName name="Cov_Bond_Base_100">Data!$S$39:$T$40</definedName>
    <definedName name="Cov_Bond_Base_200">Data!$D$39:$E$40</definedName>
    <definedName name="Cov_Bond_Base_50">Data!$AI$39:$AJ$40</definedName>
    <definedName name="Cov_Bond_Mult_100">Data!$S$44:$T$45</definedName>
    <definedName name="Cov_Bond_Mult_200">Data!$D$44:$E$45</definedName>
    <definedName name="Cov_Bond_Mult_50">Data!$AI$44:$AJ$45</definedName>
    <definedName name="Cov_CQS">Data!$D$38:$E$38</definedName>
    <definedName name="Cov_Range">Data!$C$39:$C$40</definedName>
    <definedName name="CQS">Data!$D$22:$J$22</definedName>
    <definedName name="Gilt_Base_100">Data!$S$49:$Y$53</definedName>
    <definedName name="Gilt_Base_200">Data!$D$49:$J$53</definedName>
    <definedName name="Gilt_Base_50">Data!$AI$49:$AO$53</definedName>
    <definedName name="Gilt_Mult_100">Data!$S$57:$Y$61</definedName>
    <definedName name="Gilt_Mult_200">Data!$D$57:$J$61</definedName>
    <definedName name="Gilt_Mult_50">Data!$AI$57:$AO$61</definedName>
    <definedName name="Mkt_Sp_cd_200">'Credit Derivative'!$J$18</definedName>
    <definedName name="Mkt_sp_cd_Down_200">'Credit Derivative'!$J$16</definedName>
    <definedName name="Mkt_sp_cd_Up_200">'Credit Derivative'!$J$15</definedName>
    <definedName name="Range">Data!$C$23:$C$27</definedName>
    <definedName name="Sec_Mult_100">Data!$S$69:$Y$71</definedName>
    <definedName name="Sec_Mult_200">Data!$D$69:$J$71</definedName>
    <definedName name="Sec_Mult_50">Data!$AI$69:$AO$71</definedName>
    <definedName name="Sec_Mult_UR_100">Data!$AA$69:$AA$71</definedName>
    <definedName name="Sec_Mult_UR_200">Data!$L$69:$L$71</definedName>
    <definedName name="Sec_Mult_UR_50">Data!$AQ$69:$AQ$71</definedName>
    <definedName name="Sec_Type_100">Data!$R$69:$R$71</definedName>
    <definedName name="Sec_Type_200">Data!$C$69:$C$71</definedName>
    <definedName name="Sec_Type_50">Data!$AH$69:$AH$71</definedName>
    <definedName name="Solv_Ratio_CQS_Map_100">Data!$S$17:$X$18</definedName>
    <definedName name="Solv_Ratio_CQS_Map_200">Data!$D$17:$I$18</definedName>
    <definedName name="Solv_Ratio_CQS_Map_50">Data!$AI$17:$AN$18</definedName>
  </definedNames>
  <calcPr calcId="162913"/>
</workbook>
</file>

<file path=xl/calcChain.xml><?xml version="1.0" encoding="utf-8"?>
<calcChain xmlns="http://schemas.openxmlformats.org/spreadsheetml/2006/main">
  <c r="K24" i="1" l="1"/>
  <c r="K25" i="1"/>
  <c r="O25" i="1" s="1"/>
  <c r="K26" i="1"/>
  <c r="O26" i="1" s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M18" i="5" l="1" a="1"/>
  <c r="M18" i="5" s="1"/>
  <c r="M21" i="5" a="1"/>
  <c r="M21" i="5" s="1"/>
  <c r="Q26" i="1" l="1"/>
  <c r="Q32" i="1"/>
  <c r="Q33" i="1"/>
  <c r="Q108" i="1"/>
  <c r="Q132" i="1"/>
  <c r="Q140" i="1"/>
  <c r="O24" i="1"/>
  <c r="Q24" i="1" s="1"/>
  <c r="Q137" i="1" l="1"/>
  <c r="Q125" i="1"/>
  <c r="Q113" i="1"/>
  <c r="Q101" i="1"/>
  <c r="Q89" i="1"/>
  <c r="Q73" i="1"/>
  <c r="Q57" i="1"/>
  <c r="Q37" i="1"/>
  <c r="Q29" i="1"/>
  <c r="Q148" i="1"/>
  <c r="Q144" i="1"/>
  <c r="Q136" i="1"/>
  <c r="Q128" i="1"/>
  <c r="Q124" i="1"/>
  <c r="Q120" i="1"/>
  <c r="Q116" i="1"/>
  <c r="Q112" i="1"/>
  <c r="Q104" i="1"/>
  <c r="Q100" i="1"/>
  <c r="Q96" i="1"/>
  <c r="Q92" i="1"/>
  <c r="Q88" i="1"/>
  <c r="Q84" i="1"/>
  <c r="Q80" i="1"/>
  <c r="Q76" i="1"/>
  <c r="Q72" i="1"/>
  <c r="Q68" i="1"/>
  <c r="Q64" i="1"/>
  <c r="Q60" i="1"/>
  <c r="Q56" i="1"/>
  <c r="Q52" i="1"/>
  <c r="Q48" i="1"/>
  <c r="Q44" i="1"/>
  <c r="Q40" i="1"/>
  <c r="Q36" i="1"/>
  <c r="Q28" i="1"/>
  <c r="Q145" i="1"/>
  <c r="Q133" i="1"/>
  <c r="Q121" i="1"/>
  <c r="Q109" i="1"/>
  <c r="Q97" i="1"/>
  <c r="Q85" i="1"/>
  <c r="Q77" i="1"/>
  <c r="Q65" i="1"/>
  <c r="Q53" i="1"/>
  <c r="Q45" i="1"/>
  <c r="Q147" i="1"/>
  <c r="Q143" i="1"/>
  <c r="Q139" i="1"/>
  <c r="Q135" i="1"/>
  <c r="Q131" i="1"/>
  <c r="Q127" i="1"/>
  <c r="Q123" i="1"/>
  <c r="Q119" i="1"/>
  <c r="Q115" i="1"/>
  <c r="Q111" i="1"/>
  <c r="Q107" i="1"/>
  <c r="Q103" i="1"/>
  <c r="Q99" i="1"/>
  <c r="Q95" i="1"/>
  <c r="Q91" i="1"/>
  <c r="Q87" i="1"/>
  <c r="Q83" i="1"/>
  <c r="Q79" i="1"/>
  <c r="Q75" i="1"/>
  <c r="Q71" i="1"/>
  <c r="Q67" i="1"/>
  <c r="Q63" i="1"/>
  <c r="Q59" i="1"/>
  <c r="Q55" i="1"/>
  <c r="Q51" i="1"/>
  <c r="Q47" i="1"/>
  <c r="Q43" i="1"/>
  <c r="Q39" i="1"/>
  <c r="Q35" i="1"/>
  <c r="Q31" i="1"/>
  <c r="Q27" i="1"/>
  <c r="Q141" i="1"/>
  <c r="Q129" i="1"/>
  <c r="Q117" i="1"/>
  <c r="Q105" i="1"/>
  <c r="Q93" i="1"/>
  <c r="Q81" i="1"/>
  <c r="Q69" i="1"/>
  <c r="Q61" i="1"/>
  <c r="Q49" i="1"/>
  <c r="Q41" i="1"/>
  <c r="Q146" i="1"/>
  <c r="Q142" i="1"/>
  <c r="Q138" i="1"/>
  <c r="Q134" i="1"/>
  <c r="Q130" i="1"/>
  <c r="Q126" i="1"/>
  <c r="Q122" i="1"/>
  <c r="Q118" i="1"/>
  <c r="Q114" i="1"/>
  <c r="Q110" i="1"/>
  <c r="Q106" i="1"/>
  <c r="Q102" i="1"/>
  <c r="Q98" i="1"/>
  <c r="Q94" i="1"/>
  <c r="Q90" i="1"/>
  <c r="Q86" i="1"/>
  <c r="Q82" i="1"/>
  <c r="Q78" i="1"/>
  <c r="Q74" i="1"/>
  <c r="Q70" i="1"/>
  <c r="Q66" i="1"/>
  <c r="Q62" i="1"/>
  <c r="Q58" i="1"/>
  <c r="Q54" i="1"/>
  <c r="Q50" i="1"/>
  <c r="Q46" i="1"/>
  <c r="Q42" i="1"/>
  <c r="Q38" i="1"/>
  <c r="Q34" i="1"/>
  <c r="Q30" i="1"/>
  <c r="H15" i="6" l="1"/>
  <c r="A1" i="3" l="1"/>
  <c r="A1" i="6"/>
  <c r="A1" i="10" l="1"/>
  <c r="B34" i="10" l="1"/>
  <c r="B32" i="10"/>
  <c r="B30" i="10"/>
  <c r="B28" i="10"/>
  <c r="B26" i="10"/>
  <c r="A1" i="8"/>
  <c r="A1" i="1"/>
  <c r="A1" i="5"/>
  <c r="Q25" i="1" l="1"/>
  <c r="E5" i="1" s="1"/>
  <c r="O18" i="5"/>
  <c r="H16" i="6" l="1"/>
  <c r="H7" i="6"/>
  <c r="J15" i="6" s="1"/>
  <c r="J16" i="6" l="1"/>
  <c r="M142" i="5" a="1"/>
  <c r="M142" i="5" s="1"/>
  <c r="M141" i="5" a="1"/>
  <c r="M141" i="5" s="1"/>
  <c r="M140" i="5" a="1"/>
  <c r="M140" i="5" s="1"/>
  <c r="M139" i="5" a="1"/>
  <c r="M139" i="5" s="1"/>
  <c r="M138" i="5" a="1"/>
  <c r="M138" i="5" s="1"/>
  <c r="M137" i="5" a="1"/>
  <c r="M137" i="5" s="1"/>
  <c r="M136" i="5" a="1"/>
  <c r="M136" i="5" s="1"/>
  <c r="M135" i="5" a="1"/>
  <c r="M135" i="5" s="1"/>
  <c r="M134" i="5" a="1"/>
  <c r="M134" i="5" s="1"/>
  <c r="M133" i="5" a="1"/>
  <c r="M133" i="5" s="1"/>
  <c r="M132" i="5" a="1"/>
  <c r="M132" i="5" s="1"/>
  <c r="M131" i="5" a="1"/>
  <c r="M131" i="5" s="1"/>
  <c r="M130" i="5" a="1"/>
  <c r="M130" i="5" s="1"/>
  <c r="M129" i="5" a="1"/>
  <c r="M129" i="5" s="1"/>
  <c r="M128" i="5" a="1"/>
  <c r="M128" i="5" s="1"/>
  <c r="M127" i="5" a="1"/>
  <c r="M127" i="5" s="1"/>
  <c r="M126" i="5" a="1"/>
  <c r="M126" i="5" s="1"/>
  <c r="M125" i="5" a="1"/>
  <c r="M125" i="5" s="1"/>
  <c r="M124" i="5" a="1"/>
  <c r="M124" i="5" s="1"/>
  <c r="M123" i="5" a="1"/>
  <c r="M123" i="5" s="1"/>
  <c r="M122" i="5" a="1"/>
  <c r="M122" i="5" s="1"/>
  <c r="M121" i="5" a="1"/>
  <c r="M121" i="5" s="1"/>
  <c r="M120" i="5" a="1"/>
  <c r="M120" i="5" s="1"/>
  <c r="M119" i="5" a="1"/>
  <c r="M119" i="5" s="1"/>
  <c r="M118" i="5" a="1"/>
  <c r="M118" i="5" s="1"/>
  <c r="M117" i="5" a="1"/>
  <c r="M117" i="5" s="1"/>
  <c r="M116" i="5" a="1"/>
  <c r="M116" i="5" s="1"/>
  <c r="M115" i="5" a="1"/>
  <c r="M115" i="5" s="1"/>
  <c r="M114" i="5" a="1"/>
  <c r="M114" i="5" s="1"/>
  <c r="M113" i="5" a="1"/>
  <c r="M113" i="5" s="1"/>
  <c r="M112" i="5" a="1"/>
  <c r="M112" i="5" s="1"/>
  <c r="M111" i="5" a="1"/>
  <c r="M111" i="5" s="1"/>
  <c r="M110" i="5" a="1"/>
  <c r="M110" i="5" s="1"/>
  <c r="M109" i="5" a="1"/>
  <c r="M109" i="5" s="1"/>
  <c r="M108" i="5" a="1"/>
  <c r="M108" i="5" s="1"/>
  <c r="M107" i="5" a="1"/>
  <c r="M107" i="5" s="1"/>
  <c r="M106" i="5" a="1"/>
  <c r="M106" i="5" s="1"/>
  <c r="M105" i="5" a="1"/>
  <c r="M105" i="5" s="1"/>
  <c r="M104" i="5" a="1"/>
  <c r="M104" i="5" s="1"/>
  <c r="M103" i="5" a="1"/>
  <c r="M103" i="5" s="1"/>
  <c r="M102" i="5" a="1"/>
  <c r="M102" i="5" s="1"/>
  <c r="M101" i="5" a="1"/>
  <c r="M101" i="5" s="1"/>
  <c r="M100" i="5" a="1"/>
  <c r="M100" i="5" s="1"/>
  <c r="M99" i="5" a="1"/>
  <c r="M99" i="5" s="1"/>
  <c r="M98" i="5" a="1"/>
  <c r="M98" i="5" s="1"/>
  <c r="M97" i="5" a="1"/>
  <c r="M97" i="5" s="1"/>
  <c r="M96" i="5" a="1"/>
  <c r="M96" i="5" s="1"/>
  <c r="M95" i="5" a="1"/>
  <c r="M95" i="5" s="1"/>
  <c r="M94" i="5" a="1"/>
  <c r="M94" i="5" s="1"/>
  <c r="M93" i="5" a="1"/>
  <c r="M93" i="5" s="1"/>
  <c r="M92" i="5" a="1"/>
  <c r="M92" i="5" s="1"/>
  <c r="M91" i="5" a="1"/>
  <c r="M91" i="5" s="1"/>
  <c r="M90" i="5" a="1"/>
  <c r="M90" i="5" s="1"/>
  <c r="M89" i="5" a="1"/>
  <c r="M89" i="5" s="1"/>
  <c r="M88" i="5" a="1"/>
  <c r="M88" i="5" s="1"/>
  <c r="M87" i="5" a="1"/>
  <c r="M87" i="5" s="1"/>
  <c r="M86" i="5" a="1"/>
  <c r="M86" i="5" s="1"/>
  <c r="M85" i="5" a="1"/>
  <c r="M85" i="5" s="1"/>
  <c r="M84" i="5" a="1"/>
  <c r="M84" i="5" s="1"/>
  <c r="M83" i="5" a="1"/>
  <c r="M83" i="5" s="1"/>
  <c r="M82" i="5" a="1"/>
  <c r="M82" i="5" s="1"/>
  <c r="M81" i="5" a="1"/>
  <c r="M81" i="5" s="1"/>
  <c r="M80" i="5" a="1"/>
  <c r="M80" i="5" s="1"/>
  <c r="M79" i="5" a="1"/>
  <c r="M79" i="5" s="1"/>
  <c r="M78" i="5" a="1"/>
  <c r="M78" i="5" s="1"/>
  <c r="M77" i="5" a="1"/>
  <c r="M77" i="5" s="1"/>
  <c r="M76" i="5" a="1"/>
  <c r="M76" i="5" s="1"/>
  <c r="M75" i="5" a="1"/>
  <c r="M75" i="5" s="1"/>
  <c r="M74" i="5" a="1"/>
  <c r="M74" i="5" s="1"/>
  <c r="M73" i="5" a="1"/>
  <c r="M73" i="5" s="1"/>
  <c r="M72" i="5" a="1"/>
  <c r="M72" i="5" s="1"/>
  <c r="M71" i="5" a="1"/>
  <c r="M71" i="5" s="1"/>
  <c r="M70" i="5" a="1"/>
  <c r="M70" i="5" s="1"/>
  <c r="M69" i="5" a="1"/>
  <c r="M69" i="5" s="1"/>
  <c r="M68" i="5" a="1"/>
  <c r="M68" i="5" s="1"/>
  <c r="M67" i="5" a="1"/>
  <c r="M67" i="5" s="1"/>
  <c r="M66" i="5" a="1"/>
  <c r="M66" i="5" s="1"/>
  <c r="M65" i="5" a="1"/>
  <c r="M65" i="5" s="1"/>
  <c r="M64" i="5" a="1"/>
  <c r="M64" i="5" s="1"/>
  <c r="M63" i="5" a="1"/>
  <c r="M63" i="5" s="1"/>
  <c r="M62" i="5" a="1"/>
  <c r="M62" i="5" s="1"/>
  <c r="M61" i="5" a="1"/>
  <c r="M61" i="5" s="1"/>
  <c r="M60" i="5" a="1"/>
  <c r="M60" i="5" s="1"/>
  <c r="M59" i="5" a="1"/>
  <c r="M59" i="5" s="1"/>
  <c r="M58" i="5" a="1"/>
  <c r="M58" i="5" s="1"/>
  <c r="M57" i="5" a="1"/>
  <c r="M57" i="5" s="1"/>
  <c r="M56" i="5" a="1"/>
  <c r="M56" i="5" s="1"/>
  <c r="M55" i="5" a="1"/>
  <c r="M55" i="5" s="1"/>
  <c r="M54" i="5" a="1"/>
  <c r="M54" i="5" s="1"/>
  <c r="M53" i="5" a="1"/>
  <c r="M53" i="5" s="1"/>
  <c r="M52" i="5" a="1"/>
  <c r="M52" i="5" s="1"/>
  <c r="M51" i="5" a="1"/>
  <c r="M51" i="5" s="1"/>
  <c r="M50" i="5" a="1"/>
  <c r="M50" i="5" s="1"/>
  <c r="M49" i="5" a="1"/>
  <c r="M49" i="5" s="1"/>
  <c r="M48" i="5" a="1"/>
  <c r="M48" i="5" s="1"/>
  <c r="M47" i="5" a="1"/>
  <c r="M47" i="5" s="1"/>
  <c r="M46" i="5" a="1"/>
  <c r="M46" i="5" s="1"/>
  <c r="M45" i="5" a="1"/>
  <c r="M45" i="5" s="1"/>
  <c r="M44" i="5" a="1"/>
  <c r="M44" i="5" s="1"/>
  <c r="M43" i="5" a="1"/>
  <c r="M43" i="5" s="1"/>
  <c r="M42" i="5" a="1"/>
  <c r="M42" i="5" s="1"/>
  <c r="M41" i="5" a="1"/>
  <c r="M41" i="5" s="1"/>
  <c r="M40" i="5" a="1"/>
  <c r="M40" i="5" s="1"/>
  <c r="M39" i="5" a="1"/>
  <c r="M39" i="5" s="1"/>
  <c r="M38" i="5" a="1"/>
  <c r="M38" i="5" s="1"/>
  <c r="M37" i="5" a="1"/>
  <c r="M37" i="5" s="1"/>
  <c r="M36" i="5" a="1"/>
  <c r="M36" i="5" s="1"/>
  <c r="M35" i="5" a="1"/>
  <c r="M35" i="5" s="1"/>
  <c r="M34" i="5" a="1"/>
  <c r="M34" i="5" s="1"/>
  <c r="M33" i="5" a="1"/>
  <c r="M33" i="5" s="1"/>
  <c r="M32" i="5" a="1"/>
  <c r="M32" i="5" s="1"/>
  <c r="M31" i="5" a="1"/>
  <c r="M31" i="5" s="1"/>
  <c r="M30" i="5" a="1"/>
  <c r="M30" i="5" s="1"/>
  <c r="M29" i="5" a="1"/>
  <c r="M29" i="5" s="1"/>
  <c r="M28" i="5" a="1"/>
  <c r="M28" i="5" s="1"/>
  <c r="M27" i="5" a="1"/>
  <c r="M27" i="5" s="1"/>
  <c r="M26" i="5" a="1"/>
  <c r="M26" i="5" s="1"/>
  <c r="M25" i="5" a="1"/>
  <c r="M25" i="5" s="1"/>
  <c r="M24" i="5" a="1"/>
  <c r="M24" i="5" s="1"/>
  <c r="M23" i="5" a="1"/>
  <c r="M23" i="5" s="1"/>
  <c r="M22" i="5" a="1"/>
  <c r="M22" i="5" s="1"/>
  <c r="M20" i="5" a="1"/>
  <c r="M20" i="5" s="1"/>
  <c r="M19" i="5" a="1"/>
  <c r="M19" i="5" s="1"/>
  <c r="O19" i="5" s="1"/>
  <c r="O23" i="5" l="1"/>
  <c r="O31" i="5"/>
  <c r="O39" i="5"/>
  <c r="O47" i="5"/>
  <c r="O55" i="5"/>
  <c r="O63" i="5"/>
  <c r="O71" i="5"/>
  <c r="O79" i="5"/>
  <c r="O87" i="5"/>
  <c r="O95" i="5"/>
  <c r="O103" i="5"/>
  <c r="O111" i="5"/>
  <c r="O119" i="5"/>
  <c r="O127" i="5"/>
  <c r="O135" i="5"/>
  <c r="O24" i="5"/>
  <c r="O32" i="5"/>
  <c r="O40" i="5"/>
  <c r="O48" i="5"/>
  <c r="O56" i="5"/>
  <c r="O68" i="5"/>
  <c r="O76" i="5"/>
  <c r="O84" i="5"/>
  <c r="O92" i="5"/>
  <c r="O104" i="5"/>
  <c r="O112" i="5"/>
  <c r="O120" i="5"/>
  <c r="O128" i="5"/>
  <c r="O136" i="5"/>
  <c r="O22" i="5"/>
  <c r="O26" i="5"/>
  <c r="O30" i="5"/>
  <c r="O34" i="5"/>
  <c r="O38" i="5"/>
  <c r="O42" i="5"/>
  <c r="O46" i="5"/>
  <c r="O50" i="5"/>
  <c r="O54" i="5"/>
  <c r="O58" i="5"/>
  <c r="O62" i="5"/>
  <c r="O66" i="5"/>
  <c r="O70" i="5"/>
  <c r="O74" i="5"/>
  <c r="O78" i="5"/>
  <c r="O82" i="5"/>
  <c r="O86" i="5"/>
  <c r="O90" i="5"/>
  <c r="O94" i="5"/>
  <c r="O98" i="5"/>
  <c r="O102" i="5"/>
  <c r="O106" i="5"/>
  <c r="O110" i="5"/>
  <c r="O114" i="5"/>
  <c r="O118" i="5"/>
  <c r="O122" i="5"/>
  <c r="O126" i="5"/>
  <c r="O130" i="5"/>
  <c r="O134" i="5"/>
  <c r="O138" i="5"/>
  <c r="O142" i="5"/>
  <c r="O27" i="5"/>
  <c r="O35" i="5"/>
  <c r="O43" i="5"/>
  <c r="O51" i="5"/>
  <c r="O59" i="5"/>
  <c r="O67" i="5"/>
  <c r="O75" i="5"/>
  <c r="O83" i="5"/>
  <c r="O91" i="5"/>
  <c r="O99" i="5"/>
  <c r="O107" i="5"/>
  <c r="O115" i="5"/>
  <c r="O123" i="5"/>
  <c r="O131" i="5"/>
  <c r="O139" i="5"/>
  <c r="O20" i="5"/>
  <c r="O28" i="5"/>
  <c r="O36" i="5"/>
  <c r="O44" i="5"/>
  <c r="O52" i="5"/>
  <c r="O60" i="5"/>
  <c r="O64" i="5"/>
  <c r="O72" i="5"/>
  <c r="O80" i="5"/>
  <c r="O88" i="5"/>
  <c r="O96" i="5"/>
  <c r="O100" i="5"/>
  <c r="O108" i="5"/>
  <c r="O116" i="5"/>
  <c r="O124" i="5"/>
  <c r="O132" i="5"/>
  <c r="O140" i="5"/>
  <c r="O21" i="5"/>
  <c r="O25" i="5"/>
  <c r="O29" i="5"/>
  <c r="O33" i="5"/>
  <c r="O37" i="5"/>
  <c r="O41" i="5"/>
  <c r="O45" i="5"/>
  <c r="O49" i="5"/>
  <c r="O53" i="5"/>
  <c r="O57" i="5"/>
  <c r="O61" i="5"/>
  <c r="O65" i="5"/>
  <c r="O69" i="5"/>
  <c r="O73" i="5"/>
  <c r="O77" i="5"/>
  <c r="O81" i="5"/>
  <c r="O85" i="5"/>
  <c r="O89" i="5"/>
  <c r="O93" i="5"/>
  <c r="O97" i="5"/>
  <c r="O101" i="5"/>
  <c r="O105" i="5"/>
  <c r="O109" i="5"/>
  <c r="O113" i="5"/>
  <c r="O117" i="5"/>
  <c r="O121" i="5"/>
  <c r="O125" i="5"/>
  <c r="O129" i="5"/>
  <c r="O133" i="5"/>
  <c r="O137" i="5"/>
  <c r="O141" i="5"/>
  <c r="E5" i="5" l="1"/>
  <c r="D14" i="8" s="1"/>
  <c r="J18" i="6" l="1"/>
  <c r="D16" i="8" s="1"/>
  <c r="D12" i="8" l="1"/>
  <c r="D18" i="8" s="1"/>
</calcChain>
</file>

<file path=xl/sharedStrings.xml><?xml version="1.0" encoding="utf-8"?>
<sst xmlns="http://schemas.openxmlformats.org/spreadsheetml/2006/main" count="452" uniqueCount="136">
  <si>
    <t>Asset Reference</t>
  </si>
  <si>
    <t>Market Value</t>
  </si>
  <si>
    <t>Credit Quality Step</t>
  </si>
  <si>
    <t>Modified Duration</t>
  </si>
  <si>
    <t>Range</t>
  </si>
  <si>
    <t>Y</t>
  </si>
  <si>
    <t>Unrated</t>
  </si>
  <si>
    <t>Bonds - Base Factors</t>
  </si>
  <si>
    <t>Duration</t>
  </si>
  <si>
    <t>MCR not met</t>
  </si>
  <si>
    <r>
      <t xml:space="preserve">dur </t>
    </r>
    <r>
      <rPr>
        <b/>
        <sz val="9"/>
        <color theme="0"/>
        <rFont val="Tahoma"/>
        <family val="2"/>
      </rPr>
      <t xml:space="preserve">≤ </t>
    </r>
    <r>
      <rPr>
        <b/>
        <sz val="7.65"/>
        <color theme="0"/>
        <rFont val="Arial"/>
        <family val="2"/>
      </rPr>
      <t>5</t>
    </r>
  </si>
  <si>
    <t>5 &lt; dur ≤ 10</t>
  </si>
  <si>
    <t>10 &lt; dur ≤ 15</t>
  </si>
  <si>
    <t>15 &lt; dur ≤ 20</t>
  </si>
  <si>
    <t>20 &lt; dur</t>
  </si>
  <si>
    <t>Bonds - Factor Multiples</t>
  </si>
  <si>
    <t>Solvency Ratio</t>
  </si>
  <si>
    <t>CQS</t>
  </si>
  <si>
    <t>Covered Bonds - Base Factors</t>
  </si>
  <si>
    <t>Covered Bonds - Factor Multiples</t>
  </si>
  <si>
    <t>5 &lt; dur</t>
  </si>
  <si>
    <t>Exposure is to other gilts?</t>
  </si>
  <si>
    <t>Gilts - Base Factors</t>
  </si>
  <si>
    <t>Gilts - Factor Multiples</t>
  </si>
  <si>
    <t>Type</t>
  </si>
  <si>
    <t>Type 1</t>
  </si>
  <si>
    <t>Type 2</t>
  </si>
  <si>
    <t>Re-Sec.</t>
  </si>
  <si>
    <t>Securitisations</t>
  </si>
  <si>
    <t>Type of Exposure?</t>
  </si>
  <si>
    <t>Best Estimate</t>
  </si>
  <si>
    <t>Assets</t>
  </si>
  <si>
    <t>Base</t>
  </si>
  <si>
    <t>Spread Risk</t>
  </si>
  <si>
    <t>Credit Derivatives</t>
  </si>
  <si>
    <t>Column Name</t>
  </si>
  <si>
    <t>Column</t>
  </si>
  <si>
    <t>Description</t>
  </si>
  <si>
    <t>Exposure is to a covered bond?</t>
  </si>
  <si>
    <t>C</t>
  </si>
  <si>
    <t>E</t>
  </si>
  <si>
    <t>G</t>
  </si>
  <si>
    <t>I</t>
  </si>
  <si>
    <t>K</t>
  </si>
  <si>
    <t>M</t>
  </si>
  <si>
    <t>O</t>
  </si>
  <si>
    <t>Q</t>
  </si>
  <si>
    <t>S</t>
  </si>
  <si>
    <t>U</t>
  </si>
  <si>
    <t>W</t>
  </si>
  <si>
    <t>AA</t>
  </si>
  <si>
    <t>Unique identifier for each exposure</t>
  </si>
  <si>
    <t>CCC or lower</t>
  </si>
  <si>
    <t>B</t>
  </si>
  <si>
    <t>BB</t>
  </si>
  <si>
    <t>BBB</t>
  </si>
  <si>
    <t>A</t>
  </si>
  <si>
    <t>AAA</t>
  </si>
  <si>
    <t>CQ Step</t>
  </si>
  <si>
    <t>The modified duration of each exposure</t>
  </si>
  <si>
    <t>Select "Y" if the exposure is to an insurer or reinsurer and "N" otherwise</t>
  </si>
  <si>
    <t>Risk-adjusted collateral</t>
  </si>
  <si>
    <t>Select "Y" if (re)insurer meets their MCR - only to be completed if M is "Y"</t>
  </si>
  <si>
    <t>Type of Exposure</t>
  </si>
  <si>
    <t>Key</t>
  </si>
  <si>
    <t>Input Cell</t>
  </si>
  <si>
    <t>Formula Cell</t>
  </si>
  <si>
    <t>Tab</t>
  </si>
  <si>
    <t>Content</t>
  </si>
  <si>
    <t>N/A</t>
  </si>
  <si>
    <t>Value of risk-adjusted collateral of the exposure - only to be completed if G is "Unrated" and M is "N"</t>
  </si>
  <si>
    <t>Moody's</t>
  </si>
  <si>
    <t>Aaa</t>
  </si>
  <si>
    <t>Aa</t>
  </si>
  <si>
    <t>Baa</t>
  </si>
  <si>
    <t>Ba</t>
  </si>
  <si>
    <t>Lower</t>
  </si>
  <si>
    <t>AM Best</t>
  </si>
  <si>
    <t>A++</t>
  </si>
  <si>
    <t>A+</t>
  </si>
  <si>
    <t>A-</t>
  </si>
  <si>
    <t>B++ to B</t>
  </si>
  <si>
    <t>B- to C+</t>
  </si>
  <si>
    <t>C or lower</t>
  </si>
  <si>
    <t>1 in 100</t>
  </si>
  <si>
    <t>1 in 50</t>
  </si>
  <si>
    <t>dur ≤ 5</t>
  </si>
  <si>
    <t>Input to another worksheet</t>
  </si>
  <si>
    <t>N</t>
  </si>
  <si>
    <t>*</t>
  </si>
  <si>
    <t>S&amp;P's / Fitch</t>
  </si>
  <si>
    <t>Where applicable, the terms used in this form should be taken to have the same meaning as defined in the Regulations.</t>
  </si>
  <si>
    <t xml:space="preserve">Summarises the capital requirements. </t>
  </si>
  <si>
    <t>Input all securitisation exposures as applicable.</t>
  </si>
  <si>
    <t>For information.</t>
  </si>
  <si>
    <t>Input the results of the scenarios based calculation for exposures to credit derivatives.</t>
  </si>
  <si>
    <t>'000</t>
  </si>
  <si>
    <t>Spread Risk SCR</t>
  </si>
  <si>
    <t>Spread Risk_Bonds</t>
  </si>
  <si>
    <t>Spread Risk_Securitisations</t>
  </si>
  <si>
    <t>Spread Risk_Credit Derivatives</t>
  </si>
  <si>
    <t>Market value of exposure</t>
  </si>
  <si>
    <t>Insurer meets MCR?</t>
  </si>
  <si>
    <t>Exposure to an insurer?</t>
  </si>
  <si>
    <t>Solvency ratio of insurer</t>
  </si>
  <si>
    <t>Select "Y" if the exposure is to gilts not listed in regulation 37(8)(b) and "N" otherwise</t>
  </si>
  <si>
    <t>Input the % solvency ratio of the insurer - only to be completed when G is "Unrated", M is "Y", and W is "Y"</t>
  </si>
  <si>
    <t>Impact of stress</t>
  </si>
  <si>
    <t>Market Value ('000)</t>
  </si>
  <si>
    <t xml:space="preserve">Market value of exposure </t>
  </si>
  <si>
    <t>Choice between "Type 1", "Type 2" and "Re-sec." (re-securitisations). If this cell is not populated, the exposure will be assumed to be Type 2</t>
  </si>
  <si>
    <t>Own Funds</t>
  </si>
  <si>
    <t>Upward Stress</t>
  </si>
  <si>
    <t>Downward Stress</t>
  </si>
  <si>
    <t>SCR</t>
  </si>
  <si>
    <t>Technical Provisions</t>
  </si>
  <si>
    <t>The credit quality step of the exposure</t>
  </si>
  <si>
    <r>
      <t xml:space="preserve">Select "Y" if the exposure is to a covered bond </t>
    </r>
    <r>
      <rPr>
        <u/>
        <sz val="10"/>
        <color theme="1"/>
        <rFont val="Arial"/>
        <family val="2"/>
      </rPr>
      <t>and credit quality step</t>
    </r>
    <r>
      <rPr>
        <sz val="10"/>
        <color theme="1"/>
        <rFont val="Arial"/>
        <family val="2"/>
      </rPr>
      <t xml:space="preserve"> is 0 or 1, and "N" otherwise</t>
    </r>
  </si>
  <si>
    <t>Credit quality step</t>
  </si>
  <si>
    <t>Spread Risk Capital Factor</t>
  </si>
  <si>
    <t>Exposure is to entity listed in Schedule 4 of the Regulations?</t>
  </si>
  <si>
    <t>This helper template can be used by a class 3-9 or 11 insurer to assist with calculating the spread risk SCR.</t>
  </si>
  <si>
    <t xml:space="preserve">Input all bond exposures as applicable. Include exposures to bank deposits that are not cash here.
</t>
  </si>
  <si>
    <t>Assets relevant to the spread risk SCR include but are not limited to bonds, loans (other than loans to group/related parties) and  bank deposits that don’t meet the definition of cash. Investments in subordinated debt instruments issued by related partites may be relevant (depending on the terms).</t>
  </si>
  <si>
    <t>Version:</t>
  </si>
  <si>
    <t xml:space="preserve">Throughout this helper template, 'Regulation' refers to the Insurance (Non Long-Term Business Valuation and Solvency) Regulations 2021 unless stated otherwise. </t>
  </si>
  <si>
    <t>Exposure is to approved entity in Schedule 4?</t>
  </si>
  <si>
    <t>Select "Y" if the exposure is to an entity listed in Schedule 4 and "N" otherwise</t>
  </si>
  <si>
    <t>Modified Duration (years) (must be ≥1)</t>
  </si>
  <si>
    <t>Modified Duration (must be ≥1)</t>
  </si>
  <si>
    <t xml:space="preserve">Spread Risk Bonds </t>
  </si>
  <si>
    <t>Spread Risk Securitisations</t>
  </si>
  <si>
    <t>5 or 6</t>
  </si>
  <si>
    <t>Note formula doesn’t quite work for unrated bonds of duration 15-20 years - deducts 15 rather than 10. Results in identical factor so insurer's are not penalised. Happy not material enough to amend main formula in factor look-up.</t>
  </si>
  <si>
    <t>Unrated/IOM Bank</t>
  </si>
  <si>
    <t xml:space="preserve">Updated bonds factors to include column for unrated. Updated drop down credit rating list to include unrated/IOM Bank.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</si>
</sst>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%"/>
    <numFmt numFmtId="166" formatCode="_-* #,##0_-;\-* #,##0_-;_-* &quot;-&quot;??_-;_-@_-"/>
    <numFmt numFmtId="167" formatCode="_-[$€-2]\ * #,##0.00_-;_-[$€-2]\ * #,##0.00\-;_-[$€-2]\ * &quot;-&quot;??_-"/>
    <numFmt numFmtId="168" formatCode="0.0"/>
    <numFmt numFmtId="169" formatCode="#,##0.000"/>
    <numFmt numFmtId="170" formatCode="#,##0.000_ ;\-#,##0.000\ "/>
  </numFmts>
  <fonts count="47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0"/>
      <name val="Tahoma"/>
      <family val="2"/>
    </font>
    <font>
      <b/>
      <sz val="7.65"/>
      <color theme="0"/>
      <name val="Arial"/>
      <family val="2"/>
    </font>
    <font>
      <b/>
      <sz val="10"/>
      <color theme="0"/>
      <name val="Tahoma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i/>
      <sz val="9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u/>
      <sz val="8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1"/>
      <color rgb="FFFF0000"/>
      <name val="Tahoma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u/>
      <sz val="10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lightUp">
        <bgColor theme="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E002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</patternFill>
    </fill>
    <fill>
      <patternFill patternType="lightUp">
        <bgColor theme="0" tint="-0.34998626667073579"/>
      </patternFill>
    </fill>
    <fill>
      <patternFill patternType="lightUp">
        <bgColor rgb="FFCCFFFF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37E9BA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27" borderId="42" applyNumberFormat="0" applyAlignment="0" applyProtection="0"/>
    <xf numFmtId="0" fontId="20" fillId="0" borderId="43" applyNumberFormat="0" applyFill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28" borderId="44" applyNumberFormat="0" applyFont="0" applyAlignment="0" applyProtection="0"/>
    <xf numFmtId="0" fontId="21" fillId="14" borderId="42" applyNumberFormat="0" applyAlignment="0" applyProtection="0"/>
    <xf numFmtId="167" fontId="15" fillId="0" borderId="0" applyFont="0" applyFill="0" applyBorder="0" applyAlignment="0" applyProtection="0"/>
    <xf numFmtId="0" fontId="15" fillId="29" borderId="6" applyNumberFormat="0" applyFont="0" applyBorder="0" applyAlignment="0">
      <alignment horizontal="center" wrapText="1"/>
    </xf>
    <xf numFmtId="0" fontId="22" fillId="30" borderId="38" applyNumberFormat="0" applyFont="0" applyBorder="0" applyAlignment="0"/>
    <xf numFmtId="3" fontId="23" fillId="30" borderId="6" applyBorder="0"/>
    <xf numFmtId="0" fontId="24" fillId="31" borderId="0" applyNumberFormat="0" applyBorder="0">
      <alignment horizontal="right"/>
      <protection locked="0"/>
    </xf>
    <xf numFmtId="3" fontId="24" fillId="32" borderId="45" applyNumberFormat="0" applyBorder="0" applyAlignment="0">
      <alignment vertical="center"/>
      <protection locked="0"/>
    </xf>
    <xf numFmtId="0" fontId="15" fillId="33" borderId="0" applyBorder="0"/>
    <xf numFmtId="0" fontId="15" fillId="29" borderId="0" applyNumberFormat="0" applyFont="0" applyFill="0" applyBorder="0" applyAlignment="0"/>
    <xf numFmtId="0" fontId="25" fillId="34" borderId="0" applyNumberFormat="0" applyFont="0" applyBorder="0" applyAlignment="0"/>
    <xf numFmtId="3" fontId="26" fillId="35" borderId="6" applyNumberFormat="0" applyBorder="0">
      <alignment horizontal="right" vertical="center" wrapText="1" indent="1"/>
    </xf>
    <xf numFmtId="0" fontId="27" fillId="0" borderId="0" applyNumberFormat="0" applyBorder="0" applyAlignment="0"/>
    <xf numFmtId="0" fontId="28" fillId="0" borderId="0" applyNumberFormat="0" applyFill="0" applyBorder="0" applyAlignment="0" applyProtection="0">
      <alignment vertical="top"/>
      <protection locked="0"/>
    </xf>
    <xf numFmtId="0" fontId="29" fillId="10" borderId="0" applyNumberFormat="0" applyBorder="0" applyAlignment="0" applyProtection="0"/>
    <xf numFmtId="0" fontId="30" fillId="36" borderId="0" applyNumberFormat="0" applyBorder="0" applyAlignment="0" applyProtection="0"/>
    <xf numFmtId="0" fontId="25" fillId="0" borderId="0">
      <protection locked="0"/>
    </xf>
    <xf numFmtId="0" fontId="15" fillId="0" borderId="0"/>
    <xf numFmtId="0" fontId="4" fillId="0" borderId="0"/>
    <xf numFmtId="0" fontId="31" fillId="0" borderId="0"/>
    <xf numFmtId="0" fontId="15" fillId="0" borderId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4" fillId="31" borderId="0" applyNumberFormat="0" applyBorder="0">
      <alignment horizontal="right"/>
      <protection locked="0"/>
    </xf>
    <xf numFmtId="168" fontId="24" fillId="37" borderId="6" applyNumberFormat="0" applyBorder="0" applyAlignment="0">
      <alignment horizontal="right"/>
      <protection locked="0"/>
    </xf>
    <xf numFmtId="0" fontId="15" fillId="0" borderId="0" applyNumberFormat="0" applyFont="0" applyBorder="0" applyAlignment="0"/>
    <xf numFmtId="0" fontId="24" fillId="31" borderId="0" applyNumberFormat="0" applyBorder="0">
      <alignment horizontal="right"/>
      <protection locked="0"/>
    </xf>
    <xf numFmtId="3" fontId="23" fillId="30" borderId="6" applyBorder="0"/>
    <xf numFmtId="0" fontId="15" fillId="33" borderId="0" applyBorder="0"/>
    <xf numFmtId="0" fontId="25" fillId="38" borderId="0" applyNumberFormat="0" applyFont="0" applyBorder="0" applyAlignment="0" applyProtection="0">
      <protection locked="0"/>
    </xf>
    <xf numFmtId="0" fontId="15" fillId="29" borderId="6" applyNumberFormat="0" applyFont="0" applyBorder="0" applyAlignment="0">
      <alignment horizontal="center" wrapText="1"/>
    </xf>
    <xf numFmtId="3" fontId="24" fillId="32" borderId="45" applyNumberFormat="0" applyBorder="0" applyAlignment="0">
      <alignment vertical="center"/>
      <protection locked="0"/>
    </xf>
    <xf numFmtId="0" fontId="15" fillId="29" borderId="0" applyNumberFormat="0" applyFont="0" applyFill="0" applyBorder="0" applyAlignment="0"/>
    <xf numFmtId="0" fontId="25" fillId="34" borderId="0" applyNumberFormat="0" applyFont="0" applyBorder="0" applyAlignment="0"/>
    <xf numFmtId="3" fontId="26" fillId="35" borderId="6" applyNumberFormat="0" applyBorder="0">
      <alignment horizontal="right" vertical="center" wrapText="1" indent="1"/>
    </xf>
    <xf numFmtId="0" fontId="27" fillId="0" borderId="0" applyNumberFormat="0" applyBorder="0" applyAlignment="0"/>
    <xf numFmtId="0" fontId="22" fillId="30" borderId="38" applyNumberFormat="0" applyFont="0" applyBorder="0" applyAlignment="0"/>
    <xf numFmtId="0" fontId="32" fillId="0" borderId="0" applyFill="0" applyBorder="0">
      <alignment horizontal="center" vertical="center"/>
    </xf>
    <xf numFmtId="0" fontId="33" fillId="11" borderId="0" applyNumberFormat="0" applyBorder="0" applyAlignment="0" applyProtection="0"/>
    <xf numFmtId="0" fontId="34" fillId="27" borderId="46" applyNumberFormat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7" applyNumberFormat="0" applyFill="0" applyAlignment="0" applyProtection="0"/>
    <xf numFmtId="0" fontId="38" fillId="0" borderId="48" applyNumberFormat="0" applyFill="0" applyAlignment="0" applyProtection="0"/>
    <xf numFmtId="0" fontId="39" fillId="0" borderId="4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50" applyNumberFormat="0" applyFill="0" applyAlignment="0" applyProtection="0"/>
    <xf numFmtId="0" fontId="41" fillId="39" borderId="51" applyNumberFormat="0" applyAlignment="0" applyProtection="0"/>
  </cellStyleXfs>
  <cellXfs count="299">
    <xf numFmtId="0" fontId="0" fillId="0" borderId="0" xfId="0"/>
    <xf numFmtId="0" fontId="4" fillId="3" borderId="4" xfId="0" applyFont="1" applyFill="1" applyBorder="1"/>
    <xf numFmtId="0" fontId="4" fillId="3" borderId="0" xfId="0" applyFont="1" applyFill="1" applyBorder="1"/>
    <xf numFmtId="0" fontId="0" fillId="4" borderId="0" xfId="0" applyFill="1"/>
    <xf numFmtId="10" fontId="0" fillId="4" borderId="0" xfId="3" applyNumberFormat="1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4" fillId="3" borderId="5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11" fillId="3" borderId="4" xfId="0" applyFont="1" applyFill="1" applyBorder="1" applyAlignment="1">
      <alignment horizontal="left" indent="1"/>
    </xf>
    <xf numFmtId="0" fontId="11" fillId="3" borderId="4" xfId="0" applyFont="1" applyFill="1" applyBorder="1"/>
    <xf numFmtId="10" fontId="0" fillId="4" borderId="0" xfId="3" applyNumberFormat="1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0" fontId="15" fillId="8" borderId="0" xfId="0" applyFont="1" applyFill="1"/>
    <xf numFmtId="0" fontId="4" fillId="8" borderId="0" xfId="0" applyFont="1" applyFill="1"/>
    <xf numFmtId="0" fontId="15" fillId="8" borderId="40" xfId="0" applyFont="1" applyFill="1" applyBorder="1"/>
    <xf numFmtId="0" fontId="4" fillId="8" borderId="40" xfId="0" applyFont="1" applyFill="1" applyBorder="1"/>
    <xf numFmtId="0" fontId="13" fillId="8" borderId="0" xfId="0" applyFont="1" applyFill="1" applyProtection="1"/>
    <xf numFmtId="0" fontId="14" fillId="8" borderId="0" xfId="0" applyFont="1" applyFill="1" applyProtection="1"/>
    <xf numFmtId="0" fontId="15" fillId="8" borderId="0" xfId="0" applyFont="1" applyFill="1" applyProtection="1"/>
    <xf numFmtId="0" fontId="4" fillId="8" borderId="0" xfId="0" applyFont="1" applyFill="1" applyProtection="1"/>
    <xf numFmtId="0" fontId="15" fillId="8" borderId="40" xfId="0" applyFont="1" applyFill="1" applyBorder="1" applyProtection="1"/>
    <xf numFmtId="14" fontId="15" fillId="8" borderId="40" xfId="0" applyNumberFormat="1" applyFont="1" applyFill="1" applyBorder="1" applyAlignment="1" applyProtection="1">
      <alignment horizontal="right"/>
    </xf>
    <xf numFmtId="0" fontId="4" fillId="8" borderId="40" xfId="0" applyFont="1" applyFill="1" applyBorder="1" applyProtection="1"/>
    <xf numFmtId="0" fontId="4" fillId="4" borderId="0" xfId="0" applyFont="1" applyFill="1" applyProtection="1"/>
    <xf numFmtId="0" fontId="2" fillId="4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4" borderId="0" xfId="0" applyFont="1" applyFill="1" applyBorder="1" applyProtection="1"/>
    <xf numFmtId="0" fontId="4" fillId="3" borderId="8" xfId="0" applyFont="1" applyFill="1" applyBorder="1" applyProtection="1"/>
    <xf numFmtId="0" fontId="4" fillId="3" borderId="9" xfId="0" applyFont="1" applyFill="1" applyBorder="1" applyProtection="1"/>
    <xf numFmtId="0" fontId="4" fillId="3" borderId="10" xfId="0" applyFont="1" applyFill="1" applyBorder="1" applyProtection="1"/>
    <xf numFmtId="0" fontId="4" fillId="3" borderId="4" xfId="0" applyFont="1" applyFill="1" applyBorder="1" applyProtection="1"/>
    <xf numFmtId="0" fontId="4" fillId="3" borderId="5" xfId="0" applyFont="1" applyFill="1" applyBorder="1" applyProtection="1"/>
    <xf numFmtId="0" fontId="4" fillId="3" borderId="0" xfId="0" applyFont="1" applyFill="1" applyBorder="1" applyProtection="1"/>
    <xf numFmtId="0" fontId="4" fillId="5" borderId="6" xfId="0" applyFont="1" applyFill="1" applyBorder="1" applyAlignment="1" applyProtection="1">
      <alignment horizontal="center"/>
    </xf>
    <xf numFmtId="166" fontId="42" fillId="40" borderId="6" xfId="1" applyNumberFormat="1" applyFont="1" applyFill="1" applyBorder="1" applyAlignment="1" applyProtection="1">
      <alignment horizontal="center"/>
    </xf>
    <xf numFmtId="166" fontId="42" fillId="41" borderId="6" xfId="1" applyNumberFormat="1" applyFont="1" applyFill="1" applyBorder="1" applyAlignment="1" applyProtection="1">
      <alignment horizontal="center"/>
    </xf>
    <xf numFmtId="0" fontId="4" fillId="3" borderId="12" xfId="0" applyFont="1" applyFill="1" applyBorder="1" applyProtection="1"/>
    <xf numFmtId="0" fontId="4" fillId="3" borderId="13" xfId="0" applyFont="1" applyFill="1" applyBorder="1" applyProtection="1"/>
    <xf numFmtId="0" fontId="4" fillId="3" borderId="14" xfId="0" applyFont="1" applyFill="1" applyBorder="1" applyProtection="1"/>
    <xf numFmtId="0" fontId="2" fillId="2" borderId="8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4" fillId="4" borderId="8" xfId="0" applyFont="1" applyFill="1" applyBorder="1" applyProtection="1"/>
    <xf numFmtId="0" fontId="4" fillId="4" borderId="9" xfId="0" applyFont="1" applyFill="1" applyBorder="1" applyAlignment="1" applyProtection="1">
      <alignment horizontal="center" vertical="top"/>
    </xf>
    <xf numFmtId="0" fontId="4" fillId="4" borderId="9" xfId="0" applyFont="1" applyFill="1" applyBorder="1" applyProtection="1"/>
    <xf numFmtId="0" fontId="4" fillId="4" borderId="9" xfId="0" applyFont="1" applyFill="1" applyBorder="1" applyAlignment="1" applyProtection="1">
      <alignment wrapText="1"/>
    </xf>
    <xf numFmtId="0" fontId="4" fillId="4" borderId="10" xfId="0" applyFont="1" applyFill="1" applyBorder="1" applyProtection="1"/>
    <xf numFmtId="0" fontId="4" fillId="4" borderId="4" xfId="0" applyFont="1" applyFill="1" applyBorder="1" applyAlignment="1" applyProtection="1">
      <alignment vertical="top"/>
    </xf>
    <xf numFmtId="0" fontId="4" fillId="4" borderId="5" xfId="0" applyFont="1" applyFill="1" applyBorder="1" applyProtection="1"/>
    <xf numFmtId="0" fontId="4" fillId="4" borderId="4" xfId="0" applyFont="1" applyFill="1" applyBorder="1" applyProtection="1"/>
    <xf numFmtId="0" fontId="4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wrapText="1"/>
    </xf>
    <xf numFmtId="0" fontId="4" fillId="4" borderId="12" xfId="0" applyFont="1" applyFill="1" applyBorder="1" applyProtection="1"/>
    <xf numFmtId="0" fontId="4" fillId="4" borderId="13" xfId="0" applyFont="1" applyFill="1" applyBorder="1" applyAlignment="1" applyProtection="1">
      <alignment horizontal="center"/>
    </xf>
    <xf numFmtId="0" fontId="4" fillId="4" borderId="13" xfId="0" applyFont="1" applyFill="1" applyBorder="1" applyProtection="1"/>
    <xf numFmtId="0" fontId="4" fillId="4" borderId="13" xfId="0" applyFont="1" applyFill="1" applyBorder="1" applyAlignment="1" applyProtection="1">
      <alignment wrapText="1"/>
    </xf>
    <xf numFmtId="0" fontId="4" fillId="4" borderId="14" xfId="0" applyFont="1" applyFill="1" applyBorder="1" applyProtection="1"/>
    <xf numFmtId="0" fontId="12" fillId="4" borderId="0" xfId="0" applyFont="1" applyFill="1" applyProtection="1"/>
    <xf numFmtId="10" fontId="12" fillId="4" borderId="0" xfId="3" applyNumberFormat="1" applyFont="1" applyFill="1" applyProtection="1"/>
    <xf numFmtId="0" fontId="4" fillId="3" borderId="9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0" fontId="2" fillId="2" borderId="2" xfId="3" applyNumberFormat="1" applyFont="1" applyFill="1" applyBorder="1" applyAlignment="1" applyProtection="1">
      <alignment horizontal="center" vertical="center" wrapText="1"/>
    </xf>
    <xf numFmtId="10" fontId="3" fillId="2" borderId="3" xfId="3" applyNumberFormat="1" applyFont="1" applyFill="1" applyBorder="1" applyAlignment="1" applyProtection="1">
      <alignment horizontal="center" vertical="center" wrapText="1"/>
    </xf>
    <xf numFmtId="10" fontId="3" fillId="4" borderId="0" xfId="3" applyNumberFormat="1" applyFont="1" applyFill="1" applyBorder="1" applyAlignment="1" applyProtection="1">
      <alignment horizontal="center" vertical="center" wrapText="1"/>
    </xf>
    <xf numFmtId="10" fontId="4" fillId="3" borderId="0" xfId="3" applyNumberFormat="1" applyFont="1" applyFill="1" applyBorder="1" applyProtection="1"/>
    <xf numFmtId="10" fontId="4" fillId="3" borderId="5" xfId="3" applyNumberFormat="1" applyFont="1" applyFill="1" applyBorder="1" applyProtection="1"/>
    <xf numFmtId="10" fontId="4" fillId="4" borderId="0" xfId="3" applyNumberFormat="1" applyFont="1" applyFill="1" applyBorder="1" applyProtection="1"/>
    <xf numFmtId="0" fontId="4" fillId="3" borderId="4" xfId="0" applyFont="1" applyFill="1" applyBorder="1" applyAlignment="1" applyProtection="1">
      <alignment horizontal="left" indent="1"/>
    </xf>
    <xf numFmtId="1" fontId="4" fillId="5" borderId="6" xfId="1" applyNumberFormat="1" applyFont="1" applyFill="1" applyBorder="1" applyAlignment="1" applyProtection="1">
      <alignment horizontal="center"/>
    </xf>
    <xf numFmtId="10" fontId="4" fillId="5" borderId="6" xfId="3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/>
    </xf>
    <xf numFmtId="10" fontId="4" fillId="3" borderId="13" xfId="3" applyNumberFormat="1" applyFont="1" applyFill="1" applyBorder="1" applyProtection="1"/>
    <xf numFmtId="10" fontId="4" fillId="3" borderId="14" xfId="3" applyNumberFormat="1" applyFont="1" applyFill="1" applyBorder="1" applyProtection="1"/>
    <xf numFmtId="0" fontId="0" fillId="4" borderId="0" xfId="0" applyFill="1" applyProtection="1"/>
    <xf numFmtId="10" fontId="0" fillId="4" borderId="0" xfId="3" applyNumberFormat="1" applyFont="1" applyFill="1" applyProtection="1"/>
    <xf numFmtId="10" fontId="2" fillId="2" borderId="2" xfId="3" applyNumberFormat="1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/>
    <xf numFmtId="0" fontId="4" fillId="3" borderId="0" xfId="0" applyFont="1" applyFill="1" applyBorder="1" applyAlignment="1" applyProtection="1"/>
    <xf numFmtId="0" fontId="4" fillId="3" borderId="13" xfId="0" applyFont="1" applyFill="1" applyBorder="1" applyAlignment="1" applyProtection="1"/>
    <xf numFmtId="0" fontId="4" fillId="3" borderId="13" xfId="0" applyFont="1" applyFill="1" applyBorder="1" applyAlignment="1" applyProtection="1">
      <alignment horizontal="center"/>
    </xf>
    <xf numFmtId="10" fontId="4" fillId="4" borderId="0" xfId="3" applyNumberFormat="1" applyFont="1" applyFill="1" applyAlignment="1" applyProtection="1">
      <alignment horizontal="center"/>
    </xf>
    <xf numFmtId="10" fontId="4" fillId="4" borderId="0" xfId="3" applyNumberFormat="1" applyFont="1" applyFill="1" applyProtection="1"/>
    <xf numFmtId="0" fontId="2" fillId="2" borderId="1" xfId="0" applyFont="1" applyFill="1" applyBorder="1" applyProtection="1"/>
    <xf numFmtId="0" fontId="3" fillId="2" borderId="2" xfId="0" applyFont="1" applyFill="1" applyBorder="1" applyProtection="1"/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Protection="1"/>
    <xf numFmtId="0" fontId="2" fillId="7" borderId="41" xfId="0" applyFont="1" applyFill="1" applyBorder="1" applyProtection="1"/>
    <xf numFmtId="0" fontId="11" fillId="3" borderId="4" xfId="0" applyFont="1" applyFill="1" applyBorder="1" applyAlignment="1" applyProtection="1">
      <alignment horizontal="left" indent="2"/>
    </xf>
    <xf numFmtId="0" fontId="11" fillId="3" borderId="4" xfId="0" applyFont="1" applyFill="1" applyBorder="1" applyProtection="1"/>
    <xf numFmtId="0" fontId="11" fillId="3" borderId="4" xfId="0" applyFont="1" applyFill="1" applyBorder="1" applyAlignment="1" applyProtection="1">
      <alignment horizontal="left" indent="1"/>
    </xf>
    <xf numFmtId="166" fontId="4" fillId="3" borderId="0" xfId="1" applyNumberFormat="1" applyFont="1" applyFill="1" applyBorder="1" applyProtection="1"/>
    <xf numFmtId="0" fontId="0" fillId="4" borderId="0" xfId="0" applyFill="1" applyBorder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3" xfId="0" applyFill="1" applyBorder="1" applyProtection="1"/>
    <xf numFmtId="0" fontId="0" fillId="3" borderId="10" xfId="0" applyFill="1" applyBorder="1" applyProtection="1"/>
    <xf numFmtId="0" fontId="4" fillId="3" borderId="4" xfId="0" applyFont="1" applyFill="1" applyBorder="1" applyAlignment="1" applyProtection="1">
      <alignment horizontal="center"/>
    </xf>
    <xf numFmtId="166" fontId="4" fillId="5" borderId="6" xfId="1" applyNumberFormat="1" applyFont="1" applyFill="1" applyBorder="1" applyAlignment="1" applyProtection="1">
      <alignment horizontal="center"/>
    </xf>
    <xf numFmtId="0" fontId="0" fillId="3" borderId="5" xfId="0" applyFill="1" applyBorder="1" applyProtection="1"/>
    <xf numFmtId="0" fontId="4" fillId="3" borderId="12" xfId="0" applyFont="1" applyFill="1" applyBorder="1" applyAlignment="1" applyProtection="1">
      <alignment horizontal="left" indent="1"/>
    </xf>
    <xf numFmtId="0" fontId="0" fillId="3" borderId="14" xfId="0" applyFill="1" applyBorder="1" applyProtection="1"/>
    <xf numFmtId="0" fontId="7" fillId="2" borderId="23" xfId="0" applyFont="1" applyFill="1" applyBorder="1" applyProtection="1"/>
    <xf numFmtId="9" fontId="7" fillId="2" borderId="1" xfId="0" applyNumberFormat="1" applyFont="1" applyFill="1" applyBorder="1" applyAlignment="1" applyProtection="1">
      <alignment horizontal="center"/>
    </xf>
    <xf numFmtId="9" fontId="7" fillId="2" borderId="25" xfId="0" applyNumberFormat="1" applyFont="1" applyFill="1" applyBorder="1" applyAlignment="1" applyProtection="1">
      <alignment horizontal="center"/>
    </xf>
    <xf numFmtId="9" fontId="7" fillId="2" borderId="27" xfId="0" applyNumberFormat="1" applyFont="1" applyFill="1" applyBorder="1" applyAlignment="1" applyProtection="1">
      <alignment horizontal="center"/>
    </xf>
    <xf numFmtId="9" fontId="7" fillId="2" borderId="3" xfId="0" applyNumberFormat="1" applyFont="1" applyFill="1" applyBorder="1" applyAlignment="1" applyProtection="1">
      <alignment horizontal="center"/>
    </xf>
    <xf numFmtId="0" fontId="6" fillId="4" borderId="0" xfId="0" applyFont="1" applyFill="1" applyBorder="1" applyProtection="1"/>
    <xf numFmtId="0" fontId="0" fillId="4" borderId="35" xfId="0" applyFill="1" applyBorder="1" applyProtection="1"/>
    <xf numFmtId="0" fontId="0" fillId="4" borderId="37" xfId="0" applyFill="1" applyBorder="1" applyProtection="1"/>
    <xf numFmtId="0" fontId="7" fillId="2" borderId="12" xfId="0" applyFont="1" applyFill="1" applyBorder="1" applyAlignment="1" applyProtection="1">
      <alignment horizontal="center"/>
    </xf>
    <xf numFmtId="0" fontId="6" fillId="4" borderId="24" xfId="0" applyFont="1" applyFill="1" applyBorder="1" applyAlignment="1" applyProtection="1">
      <alignment horizontal="center"/>
    </xf>
    <xf numFmtId="0" fontId="6" fillId="4" borderId="25" xfId="0" applyFont="1" applyFill="1" applyBorder="1" applyAlignment="1" applyProtection="1">
      <alignment horizontal="center"/>
    </xf>
    <xf numFmtId="0" fontId="6" fillId="4" borderId="26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/>
    <xf numFmtId="0" fontId="7" fillId="2" borderId="7" xfId="0" applyFont="1" applyFill="1" applyBorder="1" applyAlignment="1" applyProtection="1"/>
    <xf numFmtId="0" fontId="7" fillId="2" borderId="4" xfId="0" applyFont="1" applyFill="1" applyBorder="1" applyAlignment="1" applyProtection="1">
      <alignment horizontal="center"/>
    </xf>
    <xf numFmtId="0" fontId="7" fillId="2" borderId="34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0" fontId="7" fillId="2" borderId="31" xfId="0" applyFont="1" applyFill="1" applyBorder="1" applyAlignment="1" applyProtection="1">
      <alignment horizontal="center"/>
    </xf>
    <xf numFmtId="165" fontId="6" fillId="4" borderId="28" xfId="3" applyNumberFormat="1" applyFont="1" applyFill="1" applyBorder="1" applyProtection="1"/>
    <xf numFmtId="165" fontId="6" fillId="4" borderId="16" xfId="3" applyNumberFormat="1" applyFont="1" applyFill="1" applyBorder="1" applyProtection="1"/>
    <xf numFmtId="165" fontId="6" fillId="4" borderId="17" xfId="3" applyNumberFormat="1" applyFont="1" applyFill="1" applyBorder="1" applyProtection="1"/>
    <xf numFmtId="165" fontId="6" fillId="4" borderId="0" xfId="3" applyNumberFormat="1" applyFont="1" applyFill="1" applyBorder="1" applyProtection="1"/>
    <xf numFmtId="165" fontId="6" fillId="4" borderId="23" xfId="3" applyNumberFormat="1" applyFont="1" applyFill="1" applyBorder="1" applyProtection="1"/>
    <xf numFmtId="165" fontId="6" fillId="4" borderId="18" xfId="3" applyNumberFormat="1" applyFont="1" applyFill="1" applyBorder="1" applyProtection="1"/>
    <xf numFmtId="165" fontId="6" fillId="4" borderId="32" xfId="3" applyNumberFormat="1" applyFont="1" applyFill="1" applyBorder="1" applyProtection="1"/>
    <xf numFmtId="0" fontId="7" fillId="2" borderId="22" xfId="0" applyFont="1" applyFill="1" applyBorder="1" applyAlignment="1" applyProtection="1">
      <alignment horizontal="center"/>
    </xf>
    <xf numFmtId="165" fontId="6" fillId="4" borderId="29" xfId="3" applyNumberFormat="1" applyFont="1" applyFill="1" applyBorder="1" applyProtection="1"/>
    <xf numFmtId="165" fontId="6" fillId="4" borderId="20" xfId="3" applyNumberFormat="1" applyFont="1" applyFill="1" applyBorder="1" applyProtection="1"/>
    <xf numFmtId="165" fontId="6" fillId="4" borderId="21" xfId="3" applyNumberFormat="1" applyFont="1" applyFill="1" applyBorder="1" applyProtection="1"/>
    <xf numFmtId="165" fontId="6" fillId="4" borderId="33" xfId="3" applyNumberFormat="1" applyFont="1" applyFill="1" applyBorder="1" applyProtection="1"/>
    <xf numFmtId="165" fontId="6" fillId="4" borderId="15" xfId="3" applyNumberFormat="1" applyFont="1" applyFill="1" applyBorder="1" applyProtection="1"/>
    <xf numFmtId="165" fontId="6" fillId="4" borderId="19" xfId="3" applyNumberFormat="1" applyFont="1" applyFill="1" applyBorder="1" applyProtection="1"/>
    <xf numFmtId="0" fontId="0" fillId="4" borderId="36" xfId="0" applyFill="1" applyBorder="1" applyProtection="1"/>
    <xf numFmtId="0" fontId="5" fillId="4" borderId="0" xfId="0" applyFont="1" applyFill="1" applyBorder="1" applyProtection="1"/>
    <xf numFmtId="0" fontId="7" fillId="2" borderId="30" xfId="0" applyFont="1" applyFill="1" applyBorder="1" applyProtection="1"/>
    <xf numFmtId="0" fontId="7" fillId="2" borderId="11" xfId="0" applyFont="1" applyFill="1" applyBorder="1" applyAlignment="1" applyProtection="1">
      <alignment horizontal="center"/>
    </xf>
    <xf numFmtId="165" fontId="6" fillId="6" borderId="16" xfId="3" applyNumberFormat="1" applyFont="1" applyFill="1" applyBorder="1" applyProtection="1"/>
    <xf numFmtId="165" fontId="6" fillId="6" borderId="17" xfId="3" applyNumberFormat="1" applyFont="1" applyFill="1" applyBorder="1" applyProtection="1"/>
    <xf numFmtId="165" fontId="6" fillId="6" borderId="23" xfId="3" applyNumberFormat="1" applyFont="1" applyFill="1" applyBorder="1" applyProtection="1"/>
    <xf numFmtId="0" fontId="0" fillId="4" borderId="39" xfId="0" applyFill="1" applyBorder="1" applyProtection="1"/>
    <xf numFmtId="0" fontId="0" fillId="4" borderId="40" xfId="0" applyFill="1" applyBorder="1" applyProtection="1"/>
    <xf numFmtId="0" fontId="2" fillId="2" borderId="2" xfId="0" applyFont="1" applyFill="1" applyBorder="1" applyAlignment="1" applyProtection="1">
      <alignment horizontal="left" vertical="center"/>
    </xf>
    <xf numFmtId="0" fontId="12" fillId="4" borderId="0" xfId="0" applyFont="1" applyFill="1" applyAlignment="1" applyProtection="1">
      <alignment vertical="center"/>
    </xf>
    <xf numFmtId="0" fontId="0" fillId="4" borderId="0" xfId="0" applyFill="1" applyAlignment="1" applyProtection="1">
      <alignment vertical="center"/>
    </xf>
    <xf numFmtId="10" fontId="4" fillId="42" borderId="0" xfId="3" applyNumberFormat="1" applyFont="1" applyFill="1" applyBorder="1" applyAlignment="1" applyProtection="1">
      <alignment horizontal="center"/>
    </xf>
    <xf numFmtId="0" fontId="4" fillId="42" borderId="0" xfId="0" applyFont="1" applyFill="1" applyBorder="1" applyProtection="1"/>
    <xf numFmtId="164" fontId="4" fillId="42" borderId="0" xfId="2" applyNumberFormat="1" applyFont="1" applyFill="1" applyBorder="1" applyAlignment="1" applyProtection="1">
      <alignment horizontal="center" vertical="center"/>
    </xf>
    <xf numFmtId="0" fontId="4" fillId="7" borderId="53" xfId="0" applyFont="1" applyFill="1" applyBorder="1" applyProtection="1"/>
    <xf numFmtId="0" fontId="4" fillId="7" borderId="54" xfId="0" applyFont="1" applyFill="1" applyBorder="1" applyProtection="1"/>
    <xf numFmtId="0" fontId="2" fillId="4" borderId="9" xfId="0" applyFont="1" applyFill="1" applyBorder="1" applyProtection="1"/>
    <xf numFmtId="0" fontId="10" fillId="2" borderId="3" xfId="0" applyFont="1" applyFill="1" applyBorder="1" applyAlignment="1">
      <alignment horizontal="center"/>
    </xf>
    <xf numFmtId="0" fontId="0" fillId="4" borderId="55" xfId="0" applyFill="1" applyBorder="1" applyProtection="1"/>
    <xf numFmtId="0" fontId="4" fillId="8" borderId="0" xfId="0" applyFont="1" applyFill="1" applyBorder="1" applyProtection="1"/>
    <xf numFmtId="0" fontId="0" fillId="4" borderId="57" xfId="0" applyFill="1" applyBorder="1" applyProtection="1"/>
    <xf numFmtId="165" fontId="6" fillId="4" borderId="56" xfId="3" applyNumberFormat="1" applyFont="1" applyFill="1" applyBorder="1" applyProtection="1"/>
    <xf numFmtId="165" fontId="6" fillId="4" borderId="52" xfId="3" applyNumberFormat="1" applyFont="1" applyFill="1" applyBorder="1" applyProtection="1"/>
    <xf numFmtId="0" fontId="0" fillId="4" borderId="58" xfId="0" applyFill="1" applyBorder="1" applyProtection="1"/>
    <xf numFmtId="0" fontId="6" fillId="4" borderId="55" xfId="0" applyFont="1" applyFill="1" applyBorder="1" applyProtection="1"/>
    <xf numFmtId="0" fontId="4" fillId="3" borderId="0" xfId="0" applyFont="1" applyFill="1" applyBorder="1" applyProtection="1">
      <protection locked="0"/>
    </xf>
    <xf numFmtId="0" fontId="13" fillId="8" borderId="0" xfId="0" applyFont="1" applyFill="1" applyBorder="1" applyProtection="1"/>
    <xf numFmtId="0" fontId="14" fillId="8" borderId="0" xfId="0" applyFont="1" applyFill="1" applyBorder="1" applyProtection="1"/>
    <xf numFmtId="0" fontId="15" fillId="8" borderId="0" xfId="0" applyFont="1" applyFill="1" applyBorder="1" applyProtection="1"/>
    <xf numFmtId="49" fontId="5" fillId="4" borderId="0" xfId="0" applyNumberFormat="1" applyFont="1" applyFill="1" applyBorder="1" applyProtection="1"/>
    <xf numFmtId="0" fontId="4" fillId="4" borderId="0" xfId="0" applyFont="1" applyFill="1" applyBorder="1"/>
    <xf numFmtId="0" fontId="0" fillId="4" borderId="0" xfId="0" applyFill="1" applyAlignment="1">
      <alignment horizontal="left"/>
    </xf>
    <xf numFmtId="10" fontId="0" fillId="4" borderId="0" xfId="3" applyNumberFormat="1" applyFont="1" applyFill="1" applyAlignment="1">
      <alignment horizontal="left"/>
    </xf>
    <xf numFmtId="0" fontId="3" fillId="8" borderId="0" xfId="0" applyFont="1" applyFill="1" applyBorder="1"/>
    <xf numFmtId="0" fontId="3" fillId="4" borderId="0" xfId="0" applyFont="1" applyFill="1" applyBorder="1"/>
    <xf numFmtId="0" fontId="7" fillId="2" borderId="1" xfId="0" applyFont="1" applyFill="1" applyBorder="1" applyAlignment="1" applyProtection="1">
      <alignment horizontal="left"/>
    </xf>
    <xf numFmtId="10" fontId="2" fillId="2" borderId="2" xfId="3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/>
    <xf numFmtId="0" fontId="7" fillId="4" borderId="0" xfId="0" applyFont="1" applyFill="1" applyBorder="1" applyAlignment="1" applyProtection="1">
      <alignment wrapText="1"/>
    </xf>
    <xf numFmtId="0" fontId="43" fillId="0" borderId="0" xfId="0" applyFont="1" applyFill="1" applyBorder="1" applyProtection="1"/>
    <xf numFmtId="0" fontId="6" fillId="4" borderId="35" xfId="0" applyFont="1" applyFill="1" applyBorder="1" applyProtection="1"/>
    <xf numFmtId="0" fontId="6" fillId="4" borderId="58" xfId="0" applyFont="1" applyFill="1" applyBorder="1" applyProtection="1"/>
    <xf numFmtId="0" fontId="7" fillId="2" borderId="30" xfId="0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10" fontId="6" fillId="4" borderId="28" xfId="3" applyNumberFormat="1" applyFont="1" applyFill="1" applyBorder="1" applyProtection="1"/>
    <xf numFmtId="10" fontId="6" fillId="4" borderId="16" xfId="3" applyNumberFormat="1" applyFont="1" applyFill="1" applyBorder="1" applyProtection="1"/>
    <xf numFmtId="10" fontId="6" fillId="4" borderId="17" xfId="3" applyNumberFormat="1" applyFont="1" applyFill="1" applyBorder="1" applyProtection="1"/>
    <xf numFmtId="10" fontId="6" fillId="4" borderId="0" xfId="3" applyNumberFormat="1" applyFont="1" applyFill="1" applyBorder="1" applyProtection="1"/>
    <xf numFmtId="10" fontId="6" fillId="4" borderId="23" xfId="3" applyNumberFormat="1" applyFont="1" applyFill="1" applyBorder="1" applyProtection="1"/>
    <xf numFmtId="10" fontId="6" fillId="4" borderId="56" xfId="3" applyNumberFormat="1" applyFont="1" applyFill="1" applyBorder="1" applyProtection="1"/>
    <xf numFmtId="10" fontId="6" fillId="4" borderId="6" xfId="3" applyNumberFormat="1" applyFont="1" applyFill="1" applyBorder="1" applyProtection="1"/>
    <xf numFmtId="10" fontId="6" fillId="4" borderId="18" xfId="3" applyNumberFormat="1" applyFont="1" applyFill="1" applyBorder="1" applyProtection="1"/>
    <xf numFmtId="10" fontId="6" fillId="4" borderId="32" xfId="3" applyNumberFormat="1" applyFont="1" applyFill="1" applyBorder="1" applyProtection="1"/>
    <xf numFmtId="10" fontId="6" fillId="4" borderId="29" xfId="3" applyNumberFormat="1" applyFont="1" applyFill="1" applyBorder="1" applyProtection="1"/>
    <xf numFmtId="10" fontId="6" fillId="4" borderId="20" xfId="3" applyNumberFormat="1" applyFont="1" applyFill="1" applyBorder="1" applyProtection="1"/>
    <xf numFmtId="10" fontId="6" fillId="4" borderId="21" xfId="3" applyNumberFormat="1" applyFont="1" applyFill="1" applyBorder="1" applyProtection="1"/>
    <xf numFmtId="10" fontId="6" fillId="4" borderId="33" xfId="3" applyNumberFormat="1" applyFont="1" applyFill="1" applyBorder="1" applyProtection="1"/>
    <xf numFmtId="10" fontId="6" fillId="4" borderId="0" xfId="0" applyNumberFormat="1" applyFont="1" applyFill="1" applyBorder="1" applyProtection="1"/>
    <xf numFmtId="10" fontId="7" fillId="4" borderId="0" xfId="0" applyNumberFormat="1" applyFont="1" applyFill="1" applyBorder="1" applyAlignment="1" applyProtection="1"/>
    <xf numFmtId="10" fontId="7" fillId="2" borderId="7" xfId="0" applyNumberFormat="1" applyFont="1" applyFill="1" applyBorder="1" applyAlignment="1" applyProtection="1"/>
    <xf numFmtId="10" fontId="7" fillId="4" borderId="0" xfId="0" applyNumberFormat="1" applyFont="1" applyFill="1" applyBorder="1" applyAlignment="1" applyProtection="1">
      <alignment horizontal="center"/>
    </xf>
    <xf numFmtId="10" fontId="7" fillId="2" borderId="13" xfId="0" applyNumberFormat="1" applyFont="1" applyFill="1" applyBorder="1" applyAlignment="1" applyProtection="1">
      <alignment horizontal="center"/>
    </xf>
    <xf numFmtId="10" fontId="7" fillId="2" borderId="14" xfId="0" applyNumberFormat="1" applyFont="1" applyFill="1" applyBorder="1" applyAlignment="1" applyProtection="1">
      <alignment horizontal="center"/>
    </xf>
    <xf numFmtId="10" fontId="7" fillId="2" borderId="31" xfId="0" applyNumberFormat="1" applyFont="1" applyFill="1" applyBorder="1" applyAlignment="1" applyProtection="1">
      <alignment horizontal="center"/>
    </xf>
    <xf numFmtId="165" fontId="6" fillId="4" borderId="0" xfId="0" applyNumberFormat="1" applyFont="1" applyFill="1" applyBorder="1" applyProtection="1"/>
    <xf numFmtId="165" fontId="7" fillId="4" borderId="0" xfId="0" applyNumberFormat="1" applyFont="1" applyFill="1" applyBorder="1" applyAlignment="1" applyProtection="1"/>
    <xf numFmtId="165" fontId="7" fillId="2" borderId="7" xfId="0" applyNumberFormat="1" applyFont="1" applyFill="1" applyBorder="1" applyAlignment="1" applyProtection="1"/>
    <xf numFmtId="165" fontId="7" fillId="4" borderId="0" xfId="0" applyNumberFormat="1" applyFont="1" applyFill="1" applyBorder="1" applyAlignment="1" applyProtection="1">
      <alignment horizontal="center"/>
    </xf>
    <xf numFmtId="165" fontId="7" fillId="2" borderId="13" xfId="0" applyNumberFormat="1" applyFont="1" applyFill="1" applyBorder="1" applyAlignment="1" applyProtection="1">
      <alignment horizontal="center"/>
    </xf>
    <xf numFmtId="165" fontId="7" fillId="2" borderId="14" xfId="0" applyNumberFormat="1" applyFont="1" applyFill="1" applyBorder="1" applyAlignment="1" applyProtection="1">
      <alignment horizontal="center"/>
    </xf>
    <xf numFmtId="165" fontId="7" fillId="2" borderId="31" xfId="0" applyNumberFormat="1" applyFont="1" applyFill="1" applyBorder="1" applyAlignment="1" applyProtection="1">
      <alignment horizontal="center"/>
    </xf>
    <xf numFmtId="10" fontId="6" fillId="4" borderId="15" xfId="3" applyNumberFormat="1" applyFont="1" applyFill="1" applyBorder="1" applyProtection="1"/>
    <xf numFmtId="10" fontId="6" fillId="4" borderId="19" xfId="3" applyNumberFormat="1" applyFont="1" applyFill="1" applyBorder="1" applyProtection="1"/>
    <xf numFmtId="10" fontId="6" fillId="6" borderId="16" xfId="3" applyNumberFormat="1" applyFont="1" applyFill="1" applyBorder="1" applyProtection="1"/>
    <xf numFmtId="10" fontId="6" fillId="6" borderId="17" xfId="3" applyNumberFormat="1" applyFont="1" applyFill="1" applyBorder="1" applyProtection="1"/>
    <xf numFmtId="10" fontId="0" fillId="4" borderId="0" xfId="0" applyNumberFormat="1" applyFill="1" applyBorder="1" applyProtection="1"/>
    <xf numFmtId="10" fontId="6" fillId="6" borderId="23" xfId="3" applyNumberFormat="1" applyFont="1" applyFill="1" applyBorder="1" applyProtection="1"/>
    <xf numFmtId="0" fontId="15" fillId="43" borderId="6" xfId="0" applyFont="1" applyFill="1" applyBorder="1" applyAlignment="1" applyProtection="1">
      <alignment horizontal="center" wrapText="1"/>
    </xf>
    <xf numFmtId="10" fontId="44" fillId="4" borderId="0" xfId="3" applyNumberFormat="1" applyFont="1" applyFill="1" applyBorder="1" applyAlignment="1" applyProtection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0" fillId="0" borderId="0" xfId="0" quotePrefix="1"/>
    <xf numFmtId="0" fontId="2" fillId="2" borderId="2" xfId="0" quotePrefix="1" applyFont="1" applyFill="1" applyBorder="1" applyAlignment="1" applyProtection="1">
      <alignment horizontal="center" wrapText="1"/>
    </xf>
    <xf numFmtId="169" fontId="4" fillId="5" borderId="52" xfId="1" applyNumberFormat="1" applyFont="1" applyFill="1" applyBorder="1"/>
    <xf numFmtId="169" fontId="4" fillId="3" borderId="0" xfId="0" applyNumberFormat="1" applyFont="1" applyFill="1" applyBorder="1"/>
    <xf numFmtId="169" fontId="4" fillId="43" borderId="52" xfId="1" applyNumberFormat="1" applyFont="1" applyFill="1" applyBorder="1"/>
    <xf numFmtId="170" fontId="12" fillId="5" borderId="3" xfId="0" applyNumberFormat="1" applyFont="1" applyFill="1" applyBorder="1" applyProtection="1"/>
    <xf numFmtId="169" fontId="4" fillId="3" borderId="13" xfId="0" applyNumberFormat="1" applyFont="1" applyFill="1" applyBorder="1" applyProtection="1"/>
    <xf numFmtId="169" fontId="12" fillId="4" borderId="0" xfId="0" applyNumberFormat="1" applyFont="1" applyFill="1" applyProtection="1"/>
    <xf numFmtId="170" fontId="4" fillId="5" borderId="6" xfId="2" applyNumberFormat="1" applyFont="1" applyFill="1" applyBorder="1" applyAlignment="1" applyProtection="1">
      <alignment horizontal="center" vertical="center"/>
    </xf>
    <xf numFmtId="170" fontId="0" fillId="5" borderId="3" xfId="0" applyNumberFormat="1" applyFill="1" applyBorder="1" applyProtection="1"/>
    <xf numFmtId="170" fontId="4" fillId="5" borderId="6" xfId="1" applyNumberFormat="1" applyFont="1" applyFill="1" applyBorder="1" applyProtection="1"/>
    <xf numFmtId="170" fontId="4" fillId="5" borderId="52" xfId="1" applyNumberFormat="1" applyFont="1" applyFill="1" applyBorder="1" applyProtection="1"/>
    <xf numFmtId="10" fontId="2" fillId="2" borderId="2" xfId="3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14" fontId="4" fillId="4" borderId="0" xfId="0" applyNumberFormat="1" applyFont="1" applyFill="1" applyProtection="1"/>
    <xf numFmtId="0" fontId="42" fillId="4" borderId="0" xfId="0" applyFont="1" applyFill="1" applyProtection="1"/>
    <xf numFmtId="168" fontId="4" fillId="4" borderId="0" xfId="0" applyNumberFormat="1" applyFont="1" applyFill="1" applyProtection="1"/>
    <xf numFmtId="0" fontId="4" fillId="4" borderId="6" xfId="0" applyFont="1" applyFill="1" applyBorder="1" applyAlignment="1" applyProtection="1">
      <alignment horizontal="center"/>
    </xf>
    <xf numFmtId="49" fontId="4" fillId="4" borderId="6" xfId="2" applyNumberFormat="1" applyFont="1" applyFill="1" applyBorder="1" applyAlignment="1" applyProtection="1">
      <alignment horizontal="left"/>
      <protection locked="0"/>
    </xf>
    <xf numFmtId="169" fontId="4" fillId="4" borderId="6" xfId="2" applyNumberFormat="1" applyFont="1" applyFill="1" applyBorder="1" applyAlignment="1" applyProtection="1">
      <alignment horizontal="right"/>
      <protection locked="0"/>
    </xf>
    <xf numFmtId="1" fontId="4" fillId="4" borderId="6" xfId="1" applyNumberFormat="1" applyFont="1" applyFill="1" applyBorder="1" applyAlignment="1" applyProtection="1">
      <alignment horizontal="center"/>
      <protection locked="0"/>
    </xf>
    <xf numFmtId="43" fontId="4" fillId="4" borderId="6" xfId="1" applyNumberFormat="1" applyFont="1" applyFill="1" applyBorder="1" applyAlignment="1" applyProtection="1">
      <alignment horizontal="center"/>
      <protection locked="0"/>
    </xf>
    <xf numFmtId="165" fontId="4" fillId="4" borderId="6" xfId="3" applyNumberFormat="1" applyFont="1" applyFill="1" applyBorder="1" applyAlignment="1" applyProtection="1">
      <alignment horizontal="center"/>
      <protection locked="0"/>
    </xf>
    <xf numFmtId="170" fontId="4" fillId="4" borderId="6" xfId="1" applyNumberFormat="1" applyFont="1" applyFill="1" applyBorder="1" applyProtection="1">
      <protection locked="0"/>
    </xf>
    <xf numFmtId="14" fontId="0" fillId="0" borderId="0" xfId="0" applyNumberFormat="1"/>
    <xf numFmtId="0" fontId="15" fillId="4" borderId="0" xfId="0" applyFont="1" applyFill="1" applyAlignment="1">
      <alignment horizontal="left" vertical="center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44" fillId="4" borderId="0" xfId="0" applyFont="1" applyFill="1" applyBorder="1" applyAlignment="1">
      <alignment horizontal="left" wrapText="1"/>
    </xf>
    <xf numFmtId="0" fontId="45" fillId="0" borderId="0" xfId="0" applyFont="1" applyFill="1" applyBorder="1" applyAlignment="1">
      <alignment horizontal="left" wrapText="1"/>
    </xf>
    <xf numFmtId="0" fontId="12" fillId="4" borderId="55" xfId="0" applyFont="1" applyFill="1" applyBorder="1" applyAlignment="1" applyProtection="1">
      <alignment horizontal="left" wrapText="1"/>
    </xf>
    <xf numFmtId="0" fontId="4" fillId="3" borderId="4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12" xfId="0" applyFont="1" applyFill="1" applyBorder="1" applyAlignment="1" applyProtection="1">
      <alignment horizontal="left"/>
    </xf>
    <xf numFmtId="0" fontId="4" fillId="3" borderId="13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</xf>
    <xf numFmtId="0" fontId="4" fillId="3" borderId="14" xfId="0" applyFont="1" applyFill="1" applyBorder="1" applyAlignment="1" applyProtection="1">
      <alignment horizontal="left"/>
    </xf>
    <xf numFmtId="10" fontId="2" fillId="2" borderId="1" xfId="3" applyNumberFormat="1" applyFont="1" applyFill="1" applyBorder="1" applyAlignment="1" applyProtection="1">
      <alignment horizontal="center" vertical="center" wrapText="1"/>
    </xf>
    <xf numFmtId="10" fontId="2" fillId="2" borderId="2" xfId="3" applyNumberFormat="1" applyFont="1" applyFill="1" applyBorder="1" applyAlignment="1" applyProtection="1">
      <alignment horizontal="center" vertical="center" wrapText="1"/>
    </xf>
    <xf numFmtId="10" fontId="2" fillId="2" borderId="1" xfId="3" applyNumberFormat="1" applyFont="1" applyFill="1" applyBorder="1" applyAlignment="1" applyProtection="1">
      <alignment horizontal="left" vertical="center" wrapText="1"/>
    </xf>
    <xf numFmtId="10" fontId="2" fillId="2" borderId="2" xfId="3" applyNumberFormat="1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10" fontId="2" fillId="2" borderId="24" xfId="3" applyNumberFormat="1" applyFont="1" applyFill="1" applyBorder="1" applyAlignment="1" applyProtection="1">
      <alignment horizontal="center" vertical="center" wrapText="1"/>
    </xf>
    <xf numFmtId="10" fontId="2" fillId="2" borderId="25" xfId="3" applyNumberFormat="1" applyFont="1" applyFill="1" applyBorder="1" applyAlignment="1" applyProtection="1">
      <alignment horizontal="center" vertical="center" wrapText="1"/>
    </xf>
    <xf numFmtId="10" fontId="2" fillId="2" borderId="26" xfId="3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center" wrapText="1"/>
    </xf>
    <xf numFmtId="0" fontId="7" fillId="2" borderId="10" xfId="0" applyFont="1" applyFill="1" applyBorder="1" applyAlignment="1" applyProtection="1">
      <alignment horizontal="center" wrapText="1"/>
    </xf>
    <xf numFmtId="0" fontId="7" fillId="2" borderId="7" xfId="0" applyFont="1" applyFill="1" applyBorder="1" applyAlignment="1" applyProtection="1">
      <alignment horizontal="center" wrapText="1"/>
    </xf>
    <xf numFmtId="0" fontId="7" fillId="2" borderId="31" xfId="0" applyFont="1" applyFill="1" applyBorder="1" applyAlignment="1" applyProtection="1">
      <alignment horizontal="center" wrapText="1"/>
    </xf>
    <xf numFmtId="10" fontId="7" fillId="2" borderId="9" xfId="0" applyNumberFormat="1" applyFont="1" applyFill="1" applyBorder="1" applyAlignment="1" applyProtection="1">
      <alignment horizontal="center"/>
    </xf>
    <xf numFmtId="10" fontId="7" fillId="2" borderId="10" xfId="0" applyNumberFormat="1" applyFont="1" applyFill="1" applyBorder="1" applyAlignment="1" applyProtection="1">
      <alignment horizontal="center"/>
    </xf>
    <xf numFmtId="10" fontId="7" fillId="2" borderId="7" xfId="0" applyNumberFormat="1" applyFont="1" applyFill="1" applyBorder="1" applyAlignment="1" applyProtection="1">
      <alignment horizontal="center" wrapText="1"/>
    </xf>
    <xf numFmtId="10" fontId="7" fillId="2" borderId="31" xfId="0" applyNumberFormat="1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/>
    </xf>
    <xf numFmtId="165" fontId="7" fillId="2" borderId="8" xfId="0" applyNumberFormat="1" applyFont="1" applyFill="1" applyBorder="1" applyAlignment="1" applyProtection="1">
      <alignment horizontal="center"/>
    </xf>
    <xf numFmtId="165" fontId="7" fillId="2" borderId="9" xfId="0" applyNumberFormat="1" applyFont="1" applyFill="1" applyBorder="1" applyAlignment="1" applyProtection="1">
      <alignment horizontal="center"/>
    </xf>
    <xf numFmtId="165" fontId="7" fillId="2" borderId="10" xfId="0" applyNumberFormat="1" applyFont="1" applyFill="1" applyBorder="1" applyAlignment="1" applyProtection="1">
      <alignment horizontal="center"/>
    </xf>
    <xf numFmtId="165" fontId="7" fillId="2" borderId="7" xfId="0" applyNumberFormat="1" applyFont="1" applyFill="1" applyBorder="1" applyAlignment="1" applyProtection="1">
      <alignment horizontal="center" wrapText="1"/>
    </xf>
    <xf numFmtId="165" fontId="7" fillId="2" borderId="31" xfId="0" applyNumberFormat="1" applyFont="1" applyFill="1" applyBorder="1" applyAlignment="1" applyProtection="1">
      <alignment horizontal="center" wrapText="1"/>
    </xf>
  </cellXfs>
  <cellStyles count="84">
    <cellStyle name="20 % - Accent1" xfId="4"/>
    <cellStyle name="20 % - Accent2" xfId="5"/>
    <cellStyle name="20 % - Accent3" xfId="6"/>
    <cellStyle name="20 % - Accent4" xfId="7"/>
    <cellStyle name="20 % - Accent5" xfId="8"/>
    <cellStyle name="20 % - Accent6" xfId="9"/>
    <cellStyle name="40 % - Accent1" xfId="10"/>
    <cellStyle name="40 % - Accent2" xfId="11"/>
    <cellStyle name="40 % - Accent3" xfId="12"/>
    <cellStyle name="40 % - Accent4" xfId="13"/>
    <cellStyle name="40 % - Accent5" xfId="14"/>
    <cellStyle name="40 % - Accent6" xfId="15"/>
    <cellStyle name="60 % - Accent1" xfId="16"/>
    <cellStyle name="60 % - Accent2" xfId="17"/>
    <cellStyle name="60 % - Accent3" xfId="18"/>
    <cellStyle name="60 % - Accent4" xfId="19"/>
    <cellStyle name="60 % - Accent5" xfId="20"/>
    <cellStyle name="60 % - Accent6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Avertissement" xfId="28"/>
    <cellStyle name="Calcul" xfId="29"/>
    <cellStyle name="Cellule liée" xfId="30"/>
    <cellStyle name="Comma" xfId="1" builtinId="3"/>
    <cellStyle name="Comma 2" xfId="31"/>
    <cellStyle name="Comma 2 2" xfId="32"/>
    <cellStyle name="Comma 3" xfId="33"/>
    <cellStyle name="Commentaire" xfId="34"/>
    <cellStyle name="Currency" xfId="2" builtinId="4"/>
    <cellStyle name="Entrée" xfId="35"/>
    <cellStyle name="Euro" xfId="36"/>
    <cellStyle name="GFSC1" xfId="37"/>
    <cellStyle name="GFSC10" xfId="38"/>
    <cellStyle name="GFSC2" xfId="39"/>
    <cellStyle name="GFSC3" xfId="40"/>
    <cellStyle name="GFSC4" xfId="41"/>
    <cellStyle name="GFSC5" xfId="42"/>
    <cellStyle name="GFSC6" xfId="43"/>
    <cellStyle name="GFSC7" xfId="44"/>
    <cellStyle name="GFSC8" xfId="45"/>
    <cellStyle name="GFSC9" xfId="46"/>
    <cellStyle name="Hyperlink 2" xfId="47"/>
    <cellStyle name="Insatisfaisant" xfId="48"/>
    <cellStyle name="Neutre" xfId="49"/>
    <cellStyle name="Normal" xfId="0" builtinId="0"/>
    <cellStyle name="Normal 2" xfId="50"/>
    <cellStyle name="Normal 2 2" xfId="51"/>
    <cellStyle name="Normal 2 3" xfId="52"/>
    <cellStyle name="Normal 3" xfId="53"/>
    <cellStyle name="Normal 4" xfId="54"/>
    <cellStyle name="Percent" xfId="3" builtinId="5"/>
    <cellStyle name="Percent 2" xfId="55"/>
    <cellStyle name="Percent 2 2" xfId="56"/>
    <cellStyle name="Percent 3" xfId="57"/>
    <cellStyle name="QIS2CalcCell" xfId="58"/>
    <cellStyle name="QIS2InputCell" xfId="59"/>
    <cellStyle name="QIS5Area" xfId="60"/>
    <cellStyle name="QIS5CalcCell" xfId="61"/>
    <cellStyle name="QIS5Check" xfId="62"/>
    <cellStyle name="QIS5Empty" xfId="63"/>
    <cellStyle name="QIS5Fix" xfId="64"/>
    <cellStyle name="QIS5Header" xfId="65"/>
    <cellStyle name="QIS5InputCell" xfId="66"/>
    <cellStyle name="QIS5Label" xfId="67"/>
    <cellStyle name="QIS5Locked" xfId="68"/>
    <cellStyle name="QIS5Output" xfId="69"/>
    <cellStyle name="QIS5Param" xfId="70"/>
    <cellStyle name="QIS5SheetHeader" xfId="71"/>
    <cellStyle name="QIS5XLink" xfId="72"/>
    <cellStyle name="Satisfaisant" xfId="73"/>
    <cellStyle name="Sortie" xfId="74"/>
    <cellStyle name="Style 1" xfId="75"/>
    <cellStyle name="Texte explicatif" xfId="76"/>
    <cellStyle name="Titre" xfId="77"/>
    <cellStyle name="Titre 1" xfId="78"/>
    <cellStyle name="Titre 2" xfId="79"/>
    <cellStyle name="Titre 3" xfId="80"/>
    <cellStyle name="Titre 4" xfId="81"/>
    <cellStyle name="Total 2" xfId="82"/>
    <cellStyle name="Vérification" xfId="83"/>
  </cellStyles>
  <dxfs count="26">
    <dxf>
      <font>
        <color rgb="FF9C0006"/>
      </font>
      <fill>
        <patternFill>
          <bgColor rgb="FFFFC7CE"/>
        </patternFill>
      </fill>
      <border>
        <left style="thin">
          <color rgb="FFDE0029"/>
        </left>
        <right style="thin">
          <color rgb="FFDE0029"/>
        </right>
        <top style="thin">
          <color rgb="FFDE0029"/>
        </top>
        <bottom style="thin">
          <color rgb="FFDE0029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ont>
        <color auto="1"/>
      </font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6500"/>
      </font>
      <fill>
        <patternFill>
          <bgColor rgb="FFFFEB9C"/>
        </patternFill>
      </fill>
      <border>
        <left style="thin">
          <color rgb="FF9C6500"/>
        </left>
        <right style="thin">
          <color rgb="FF9C6500"/>
        </right>
        <top style="thin">
          <color rgb="FF9C6500"/>
        </top>
        <bottom style="thin">
          <color rgb="FF9C6500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b/>
        <i val="0"/>
        <color theme="0"/>
      </font>
      <fill>
        <patternFill>
          <bgColor rgb="FFFF5050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DE0029"/>
        </left>
        <right style="thin">
          <color rgb="FFDE0029"/>
        </right>
        <top style="thin">
          <color rgb="FFDE0029"/>
        </top>
        <bottom style="thin">
          <color rgb="FFDE0029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ont>
        <color auto="1"/>
      </font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6500"/>
      </font>
      <fill>
        <patternFill>
          <bgColor rgb="FFFFEB9C"/>
        </patternFill>
      </fill>
      <border>
        <left style="thin">
          <color rgb="FF9C6500"/>
        </left>
        <right style="thin">
          <color rgb="FF9C6500"/>
        </right>
        <top style="thin">
          <color rgb="FF9C6500"/>
        </top>
        <bottom style="thin">
          <color rgb="FF9C6500"/>
        </bottom>
      </border>
    </dxf>
  </dxfs>
  <tableStyles count="0" defaultTableStyle="TableStyleMedium2" defaultPivotStyle="PivotStyleLight16"/>
  <colors>
    <mruColors>
      <color rgb="FF37E9BA"/>
      <color rgb="FFCCFFFF"/>
      <color rgb="FF0000FF"/>
      <color rgb="FFFFFFCC"/>
      <color rgb="FF9C6500"/>
      <color rgb="FF9C0006"/>
      <color rgb="FF0061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9:B10"/>
  <sheetViews>
    <sheetView workbookViewId="0">
      <selection activeCell="P12" sqref="P12"/>
    </sheetView>
  </sheetViews>
  <sheetFormatPr defaultRowHeight="14.25" x14ac:dyDescent="0.2"/>
  <cols>
    <col min="1" max="1" width="10.375" bestFit="1" customWidth="1"/>
  </cols>
  <sheetData>
    <row r="9" spans="1:2" x14ac:dyDescent="0.2">
      <c r="A9" s="251">
        <v>45385</v>
      </c>
      <c r="B9" t="s">
        <v>135</v>
      </c>
    </row>
    <row r="10" spans="1:2" x14ac:dyDescent="0.2">
      <c r="B10" t="s">
        <v>133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zoomScale="80" zoomScaleNormal="80" workbookViewId="0">
      <selection activeCell="D12" sqref="D12"/>
    </sheetView>
  </sheetViews>
  <sheetFormatPr defaultColWidth="0" defaultRowHeight="12.75" customHeight="1" zeroHeight="1" x14ac:dyDescent="0.2"/>
  <cols>
    <col min="1" max="1" width="1.875" style="27" customWidth="1"/>
    <col min="2" max="2" width="20.125" style="27" customWidth="1"/>
    <col min="3" max="3" width="10" style="27" customWidth="1"/>
    <col min="4" max="4" width="52.875" style="27" customWidth="1"/>
    <col min="5" max="5" width="1.875" style="27" customWidth="1"/>
    <col min="6" max="6" width="12.625" style="27" customWidth="1"/>
    <col min="7" max="7" width="1.875" style="27" customWidth="1"/>
    <col min="8" max="8" width="2" style="27" customWidth="1"/>
    <col min="9" max="9" width="0" style="27" hidden="1" customWidth="1"/>
    <col min="10" max="16384" width="9" style="27" hidden="1"/>
  </cols>
  <sheetData>
    <row r="1" spans="1:9" s="23" customFormat="1" ht="15.75" x14ac:dyDescent="0.25">
      <c r="A1" s="20" t="str">
        <f ca="1">RIGHT(CELL("filename",$A$1),LEN(CELL("filename",$A$1))-FIND("]",CELL("filename",$A$1)))</f>
        <v>Index</v>
      </c>
      <c r="B1" s="21"/>
      <c r="C1" s="22"/>
      <c r="D1" s="22"/>
      <c r="E1" s="20"/>
      <c r="F1" s="22"/>
      <c r="G1" s="20"/>
      <c r="H1" s="22"/>
      <c r="I1" s="22"/>
    </row>
    <row r="2" spans="1:9" s="26" customFormat="1" x14ac:dyDescent="0.2">
      <c r="A2" s="24"/>
      <c r="B2" s="24"/>
      <c r="C2" s="24"/>
      <c r="D2" s="24"/>
      <c r="E2" s="24"/>
      <c r="F2" s="25"/>
      <c r="G2" s="24"/>
      <c r="I2" s="24"/>
    </row>
    <row r="3" spans="1:9" x14ac:dyDescent="0.2"/>
    <row r="4" spans="1:9" s="252" customFormat="1" ht="24" customHeight="1" x14ac:dyDescent="0.2">
      <c r="A4" s="252" t="s">
        <v>125</v>
      </c>
    </row>
    <row r="5" spans="1:9" x14ac:dyDescent="0.2"/>
    <row r="6" spans="1:9" s="252" customFormat="1" x14ac:dyDescent="0.2">
      <c r="A6" s="252" t="s">
        <v>91</v>
      </c>
    </row>
    <row r="7" spans="1:9" x14ac:dyDescent="0.2"/>
    <row r="8" spans="1:9" s="252" customFormat="1" x14ac:dyDescent="0.2">
      <c r="A8" s="252" t="s">
        <v>121</v>
      </c>
    </row>
    <row r="9" spans="1:9" s="226" customFormat="1" ht="12.75" customHeight="1" x14ac:dyDescent="0.2"/>
    <row r="10" spans="1:9" ht="13.5" thickBot="1" x14ac:dyDescent="0.25">
      <c r="B10" s="242" t="s">
        <v>124</v>
      </c>
      <c r="C10" s="243">
        <v>3</v>
      </c>
    </row>
    <row r="11" spans="1:9" ht="13.5" thickBot="1" x14ac:dyDescent="0.25">
      <c r="B11" s="242"/>
      <c r="C11" s="241"/>
      <c r="D11" s="28"/>
      <c r="E11" s="29"/>
      <c r="F11" s="30" t="s">
        <v>64</v>
      </c>
      <c r="G11" s="31"/>
    </row>
    <row r="12" spans="1:9" ht="6.75" customHeight="1" x14ac:dyDescent="0.2">
      <c r="D12" s="32"/>
      <c r="E12" s="33"/>
      <c r="F12" s="34"/>
      <c r="G12" s="35"/>
    </row>
    <row r="13" spans="1:9" x14ac:dyDescent="0.2">
      <c r="D13" s="32"/>
      <c r="E13" s="36"/>
      <c r="F13" s="244" t="s">
        <v>65</v>
      </c>
      <c r="G13" s="37"/>
    </row>
    <row r="14" spans="1:9" ht="5.25" customHeight="1" x14ac:dyDescent="0.2">
      <c r="D14" s="32"/>
      <c r="E14" s="36"/>
      <c r="F14" s="38"/>
      <c r="G14" s="37"/>
    </row>
    <row r="15" spans="1:9" x14ac:dyDescent="0.2">
      <c r="D15" s="32"/>
      <c r="E15" s="36"/>
      <c r="F15" s="39" t="s">
        <v>66</v>
      </c>
      <c r="G15" s="37"/>
    </row>
    <row r="16" spans="1:9" ht="5.25" customHeight="1" x14ac:dyDescent="0.2">
      <c r="D16" s="32"/>
      <c r="E16" s="36"/>
      <c r="F16" s="38"/>
      <c r="G16" s="37"/>
    </row>
    <row r="17" spans="2:7" ht="39.75" customHeight="1" x14ac:dyDescent="0.2">
      <c r="D17" s="32"/>
      <c r="E17" s="36"/>
      <c r="F17" s="224" t="s">
        <v>87</v>
      </c>
      <c r="G17" s="37"/>
    </row>
    <row r="18" spans="2:7" ht="9" customHeight="1" x14ac:dyDescent="0.2">
      <c r="D18" s="32"/>
      <c r="E18" s="36"/>
      <c r="F18" s="38"/>
      <c r="G18" s="37"/>
    </row>
    <row r="19" spans="2:7" x14ac:dyDescent="0.2">
      <c r="D19" s="32"/>
      <c r="E19" s="36"/>
      <c r="F19" s="40" t="s">
        <v>69</v>
      </c>
      <c r="G19" s="37"/>
    </row>
    <row r="20" spans="2:7" ht="5.25" customHeight="1" x14ac:dyDescent="0.2">
      <c r="D20" s="32"/>
      <c r="E20" s="36"/>
      <c r="F20" s="38"/>
      <c r="G20" s="37"/>
    </row>
    <row r="21" spans="2:7" x14ac:dyDescent="0.2">
      <c r="D21" s="32"/>
      <c r="E21" s="36"/>
      <c r="F21" s="41" t="s">
        <v>69</v>
      </c>
      <c r="G21" s="37"/>
    </row>
    <row r="22" spans="2:7" ht="13.5" thickBot="1" x14ac:dyDescent="0.25">
      <c r="D22" s="32"/>
      <c r="E22" s="42"/>
      <c r="F22" s="43"/>
      <c r="G22" s="44"/>
    </row>
    <row r="23" spans="2:7" ht="13.5" thickBot="1" x14ac:dyDescent="0.25"/>
    <row r="24" spans="2:7" ht="13.5" thickBot="1" x14ac:dyDescent="0.25">
      <c r="B24" s="45" t="s">
        <v>67</v>
      </c>
      <c r="C24" s="46"/>
      <c r="D24" s="47" t="s">
        <v>68</v>
      </c>
      <c r="E24" s="47"/>
      <c r="F24" s="47"/>
      <c r="G24" s="48"/>
    </row>
    <row r="25" spans="2:7" x14ac:dyDescent="0.2">
      <c r="B25" s="49"/>
      <c r="C25" s="50"/>
      <c r="D25" s="51"/>
      <c r="E25" s="51"/>
      <c r="F25" s="52"/>
      <c r="G25" s="53"/>
    </row>
    <row r="26" spans="2:7" ht="14.25" x14ac:dyDescent="0.2">
      <c r="B26" s="54" t="str">
        <f ca="1">RIGHT(CELL("filename",'Spread Risk SCR'!$A$1),LEN(CELL("filename",'Spread Risk SCR'!$A$1))-FIND("]",CELL("filename",$A$1)))</f>
        <v>Spread Risk SCR</v>
      </c>
      <c r="C26" s="227"/>
      <c r="D26" s="253" t="s">
        <v>92</v>
      </c>
      <c r="E26" s="253"/>
      <c r="F26" s="253"/>
      <c r="G26" s="55"/>
    </row>
    <row r="27" spans="2:7" ht="5.25" customHeight="1" x14ac:dyDescent="0.2">
      <c r="B27" s="56"/>
      <c r="C27" s="57"/>
      <c r="D27" s="32"/>
      <c r="E27" s="32"/>
      <c r="F27" s="58"/>
      <c r="G27" s="55"/>
    </row>
    <row r="28" spans="2:7" ht="14.25" x14ac:dyDescent="0.2">
      <c r="B28" s="54" t="str">
        <f ca="1">RIGHT(CELL("filename",Bonds!$A$1),LEN(CELL("filename",Bonds!$A$1))-FIND("]",CELL("filename",$A$1)))</f>
        <v>Bonds</v>
      </c>
      <c r="C28" s="227"/>
      <c r="D28" s="253" t="s">
        <v>122</v>
      </c>
      <c r="E28" s="253"/>
      <c r="F28" s="253"/>
      <c r="G28" s="55"/>
    </row>
    <row r="29" spans="2:7" ht="5.25" customHeight="1" x14ac:dyDescent="0.2">
      <c r="B29" s="56"/>
      <c r="C29" s="57"/>
      <c r="D29" s="32"/>
      <c r="E29" s="32"/>
      <c r="F29" s="58"/>
      <c r="G29" s="55"/>
    </row>
    <row r="30" spans="2:7" ht="14.25" x14ac:dyDescent="0.2">
      <c r="B30" s="54" t="str">
        <f ca="1">RIGHT(CELL("filename",Securitisations!$A$1),LEN(CELL("filename",Securitisations!$A$1))-FIND("]",CELL("filename",$A$1)))</f>
        <v>Securitisations</v>
      </c>
      <c r="C30" s="227"/>
      <c r="D30" s="253" t="s">
        <v>93</v>
      </c>
      <c r="E30" s="253"/>
      <c r="F30" s="253"/>
      <c r="G30" s="55"/>
    </row>
    <row r="31" spans="2:7" ht="5.25" customHeight="1" x14ac:dyDescent="0.2">
      <c r="B31" s="56"/>
      <c r="C31" s="57"/>
      <c r="D31" s="32"/>
      <c r="E31" s="32"/>
      <c r="F31" s="58"/>
      <c r="G31" s="55"/>
    </row>
    <row r="32" spans="2:7" ht="14.25" x14ac:dyDescent="0.2">
      <c r="B32" s="54" t="str">
        <f ca="1">RIGHT(CELL("filename",'Credit Derivative'!$A$1),LEN(CELL("filename",'Credit Derivative'!$A$1))-FIND("]",CELL("filename",$A$1)))</f>
        <v>Credit Derivative</v>
      </c>
      <c r="C32" s="227"/>
      <c r="D32" s="253" t="s">
        <v>95</v>
      </c>
      <c r="E32" s="253"/>
      <c r="F32" s="253"/>
      <c r="G32" s="55"/>
    </row>
    <row r="33" spans="2:7" ht="5.25" customHeight="1" x14ac:dyDescent="0.2">
      <c r="B33" s="56"/>
      <c r="C33" s="57"/>
      <c r="D33" s="32"/>
      <c r="E33" s="32"/>
      <c r="F33" s="58"/>
      <c r="G33" s="55"/>
    </row>
    <row r="34" spans="2:7" ht="14.25" x14ac:dyDescent="0.2">
      <c r="B34" s="54" t="str">
        <f ca="1">RIGHT(CELL("filename",Data!$A$1),LEN(CELL("filename",Data!$A$1))-FIND("]",CELL("filename",$A$1)))</f>
        <v>Data</v>
      </c>
      <c r="C34" s="227"/>
      <c r="D34" s="253" t="s">
        <v>94</v>
      </c>
      <c r="E34" s="253"/>
      <c r="F34" s="253"/>
      <c r="G34" s="55"/>
    </row>
    <row r="35" spans="2:7" ht="6" customHeight="1" thickBot="1" x14ac:dyDescent="0.25">
      <c r="B35" s="59"/>
      <c r="C35" s="60"/>
      <c r="D35" s="61"/>
      <c r="E35" s="61"/>
      <c r="F35" s="62"/>
      <c r="G35" s="63"/>
    </row>
    <row r="36" spans="2:7" x14ac:dyDescent="0.2"/>
    <row r="37" spans="2:7" hidden="1" x14ac:dyDescent="0.2"/>
    <row r="38" spans="2:7" hidden="1" x14ac:dyDescent="0.2"/>
    <row r="39" spans="2:7" hidden="1" x14ac:dyDescent="0.2"/>
    <row r="40" spans="2:7" hidden="1" x14ac:dyDescent="0.2"/>
    <row r="41" spans="2:7" hidden="1" x14ac:dyDescent="0.2"/>
    <row r="42" spans="2:7" hidden="1" x14ac:dyDescent="0.2"/>
    <row r="43" spans="2:7" hidden="1" x14ac:dyDescent="0.2"/>
    <row r="44" spans="2:7" hidden="1" x14ac:dyDescent="0.2"/>
    <row r="45" spans="2:7" hidden="1" x14ac:dyDescent="0.2"/>
    <row r="46" spans="2:7" hidden="1" x14ac:dyDescent="0.2"/>
    <row r="47" spans="2:7" hidden="1" x14ac:dyDescent="0.2"/>
    <row r="48" spans="2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</sheetData>
  <sheetProtection formatColumns="0"/>
  <mergeCells count="8">
    <mergeCell ref="A4:XFD4"/>
    <mergeCell ref="A6:XFD6"/>
    <mergeCell ref="A8:XFD8"/>
    <mergeCell ref="D34:F34"/>
    <mergeCell ref="D26:F26"/>
    <mergeCell ref="D28:F28"/>
    <mergeCell ref="D30:F30"/>
    <mergeCell ref="D32:F32"/>
  </mergeCells>
  <conditionalFormatting sqref="F27 F29 F31 F33">
    <cfRule type="cellIs" dxfId="25" priority="1" operator="equal">
      <formula>"May be incomplete"</formula>
    </cfRule>
    <cfRule type="cellIs" dxfId="24" priority="2" operator="equal">
      <formula>"N/A"</formula>
    </cfRule>
    <cfRule type="cellIs" dxfId="23" priority="3" operator="equal">
      <formula>"Complete"</formula>
    </cfRule>
    <cfRule type="cellIs" dxfId="22" priority="4" operator="equal">
      <formula>"Incomplete"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zoomScale="85" zoomScaleNormal="85" workbookViewId="0">
      <selection activeCell="D39" sqref="D39"/>
    </sheetView>
  </sheetViews>
  <sheetFormatPr defaultColWidth="0" defaultRowHeight="14.25" zeroHeight="1" x14ac:dyDescent="0.2"/>
  <cols>
    <col min="1" max="1" width="2" style="3" customWidth="1"/>
    <col min="2" max="2" width="27.875" style="3" customWidth="1"/>
    <col min="3" max="3" width="2" style="3" customWidth="1"/>
    <col min="4" max="4" width="20.75" style="4" customWidth="1"/>
    <col min="5" max="5" width="2" style="3" customWidth="1"/>
    <col min="6" max="6" width="2" style="4" customWidth="1"/>
    <col min="7" max="7" width="11.5" style="13" customWidth="1"/>
    <col min="8" max="8" width="2" style="4" customWidth="1"/>
    <col min="9" max="9" width="0" style="4" hidden="1" customWidth="1"/>
    <col min="10" max="21" width="0" style="3" hidden="1" customWidth="1"/>
    <col min="22" max="16384" width="9" style="3" hidden="1"/>
  </cols>
  <sheetData>
    <row r="1" spans="1:19" s="17" customFormat="1" ht="15.75" x14ac:dyDescent="0.25">
      <c r="A1" s="14" t="str">
        <f ca="1">RIGHT(CELL("filename",$A$1),LEN(CELL("filename",$A$1))-FIND("]",CELL("filename",$A$1)))</f>
        <v>Spread Risk SCR</v>
      </c>
      <c r="B1" s="15"/>
      <c r="C1" s="16"/>
      <c r="D1" s="16"/>
      <c r="E1" s="14"/>
      <c r="F1" s="16"/>
      <c r="G1" s="16"/>
    </row>
    <row r="2" spans="1:19" s="19" customFormat="1" ht="12.75" x14ac:dyDescent="0.2">
      <c r="A2" s="18"/>
      <c r="B2" s="18"/>
      <c r="C2" s="18"/>
      <c r="D2" s="18"/>
      <c r="E2" s="18"/>
      <c r="G2" s="18"/>
    </row>
    <row r="3" spans="1:19" s="180" customFormat="1" ht="4.5" customHeight="1" x14ac:dyDescent="0.2">
      <c r="A3" s="181"/>
      <c r="B3" s="181"/>
      <c r="C3" s="181"/>
      <c r="D3" s="181"/>
      <c r="E3" s="181"/>
      <c r="F3" s="181"/>
      <c r="G3" s="181"/>
      <c r="H3" s="181"/>
    </row>
    <row r="4" spans="1:19" s="180" customFormat="1" ht="3.75" customHeight="1" x14ac:dyDescent="0.2">
      <c r="A4" s="181"/>
      <c r="B4" s="255"/>
      <c r="C4" s="255"/>
      <c r="D4" s="255"/>
      <c r="E4" s="255"/>
      <c r="F4" s="255"/>
      <c r="G4" s="255"/>
      <c r="H4" s="181"/>
    </row>
    <row r="5" spans="1:19" ht="3.75" customHeight="1" x14ac:dyDescent="0.2">
      <c r="B5" s="255"/>
      <c r="C5" s="255"/>
      <c r="D5" s="255"/>
      <c r="E5" s="255"/>
      <c r="F5" s="255"/>
      <c r="G5" s="255"/>
    </row>
    <row r="6" spans="1:19" ht="3.75" customHeight="1" x14ac:dyDescent="0.2">
      <c r="B6" s="255"/>
      <c r="C6" s="255"/>
      <c r="D6" s="255"/>
      <c r="E6" s="255"/>
      <c r="F6" s="255"/>
      <c r="G6" s="255"/>
    </row>
    <row r="7" spans="1:19" ht="3.75" customHeight="1" x14ac:dyDescent="0.2">
      <c r="B7" s="255"/>
      <c r="C7" s="255"/>
      <c r="D7" s="255"/>
      <c r="E7" s="255"/>
      <c r="F7" s="255"/>
      <c r="G7" s="255"/>
    </row>
    <row r="8" spans="1:19" ht="3.75" customHeight="1" x14ac:dyDescent="0.2"/>
    <row r="9" spans="1:19" ht="15" thickBot="1" x14ac:dyDescent="0.25"/>
    <row r="10" spans="1:19" s="4" customFormat="1" ht="15" thickBot="1" x14ac:dyDescent="0.25">
      <c r="B10" s="5" t="s">
        <v>33</v>
      </c>
      <c r="C10" s="6"/>
      <c r="D10" s="228" t="s">
        <v>96</v>
      </c>
      <c r="E10" s="164"/>
      <c r="G10" s="1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s="4" customFormat="1" ht="6" customHeight="1" x14ac:dyDescent="0.2">
      <c r="B11" s="1"/>
      <c r="C11" s="2"/>
      <c r="D11" s="2"/>
      <c r="E11" s="7"/>
      <c r="G11" s="1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s="4" customFormat="1" ht="15.75" customHeight="1" x14ac:dyDescent="0.2">
      <c r="B12" s="11" t="s">
        <v>98</v>
      </c>
      <c r="C12" s="2"/>
      <c r="D12" s="229">
        <f>-BOF_Bond_200</f>
        <v>0</v>
      </c>
      <c r="E12" s="7"/>
      <c r="G12" s="13"/>
      <c r="J12" s="3"/>
      <c r="K12" s="3"/>
      <c r="L12" s="3"/>
      <c r="M12" s="3"/>
      <c r="N12" s="3"/>
      <c r="O12" s="3"/>
    </row>
    <row r="13" spans="1:19" ht="6" customHeight="1" x14ac:dyDescent="0.2">
      <c r="B13" s="12"/>
      <c r="C13" s="2"/>
      <c r="D13" s="230"/>
      <c r="E13" s="7"/>
    </row>
    <row r="14" spans="1:19" ht="15.75" customHeight="1" x14ac:dyDescent="0.2">
      <c r="B14" s="11" t="s">
        <v>99</v>
      </c>
      <c r="C14" s="2"/>
      <c r="D14" s="229">
        <f>-BOF_Sec_200</f>
        <v>0</v>
      </c>
      <c r="E14" s="7"/>
    </row>
    <row r="15" spans="1:19" ht="6" customHeight="1" x14ac:dyDescent="0.2">
      <c r="B15" s="12"/>
      <c r="C15" s="2"/>
      <c r="D15" s="230"/>
      <c r="E15" s="7"/>
    </row>
    <row r="16" spans="1:19" ht="15.75" customHeight="1" x14ac:dyDescent="0.2">
      <c r="B16" s="11" t="s">
        <v>100</v>
      </c>
      <c r="C16" s="2"/>
      <c r="D16" s="229">
        <f>Mkt_Sp_cd_200</f>
        <v>0</v>
      </c>
      <c r="E16" s="7"/>
    </row>
    <row r="17" spans="2:9" ht="6" customHeight="1" x14ac:dyDescent="0.2">
      <c r="B17" s="12"/>
      <c r="C17" s="2"/>
      <c r="D17" s="230"/>
      <c r="E17" s="7"/>
    </row>
    <row r="18" spans="2:9" ht="15.75" customHeight="1" x14ac:dyDescent="0.2">
      <c r="B18" s="12" t="s">
        <v>97</v>
      </c>
      <c r="C18" s="2"/>
      <c r="D18" s="231">
        <f>SUM(D12,D14,D16)</f>
        <v>0</v>
      </c>
      <c r="E18" s="7" t="s">
        <v>89</v>
      </c>
    </row>
    <row r="19" spans="2:9" ht="15" thickBot="1" x14ac:dyDescent="0.25">
      <c r="B19" s="8"/>
      <c r="C19" s="9"/>
      <c r="D19" s="9"/>
      <c r="E19" s="10"/>
    </row>
    <row r="20" spans="2:9" x14ac:dyDescent="0.2">
      <c r="B20" s="177"/>
      <c r="C20" s="177"/>
      <c r="D20" s="177"/>
      <c r="E20" s="177"/>
    </row>
    <row r="21" spans="2:9" ht="6" customHeight="1" x14ac:dyDescent="0.2">
      <c r="B21" s="177"/>
      <c r="C21" s="177"/>
      <c r="D21" s="177"/>
      <c r="E21" s="177"/>
    </row>
    <row r="22" spans="2:9" s="178" customFormat="1" ht="6" customHeight="1" x14ac:dyDescent="0.2">
      <c r="B22" s="254"/>
      <c r="C22" s="254"/>
      <c r="D22" s="254"/>
      <c r="E22" s="254"/>
      <c r="F22" s="254"/>
      <c r="G22" s="254"/>
      <c r="H22" s="179"/>
      <c r="I22" s="179"/>
    </row>
    <row r="23" spans="2:9" hidden="1" x14ac:dyDescent="0.2"/>
    <row r="24" spans="2:9" hidden="1" x14ac:dyDescent="0.2"/>
    <row r="25" spans="2:9" hidden="1" x14ac:dyDescent="0.2"/>
    <row r="26" spans="2:9" hidden="1" x14ac:dyDescent="0.2"/>
    <row r="27" spans="2:9" hidden="1" x14ac:dyDescent="0.2"/>
    <row r="28" spans="2:9" x14ac:dyDescent="0.2"/>
    <row r="29" spans="2:9" x14ac:dyDescent="0.2"/>
    <row r="30" spans="2:9" x14ac:dyDescent="0.2"/>
    <row r="31" spans="2:9" x14ac:dyDescent="0.2"/>
    <row r="32" spans="2:9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</sheetData>
  <sheetProtection algorithmName="SHA-512" hashValue="Yn4BIvn7vEeARc+iy6j/fACrlHyNTadSTKpDl+rgm9oxzBxiFND1D3Q+1EKFLqHQ+2duvIA2Foh1PtxycQsApA==" saltValue="PERpC+Xgik3jHYJ+PYH7EA==" spinCount="100000" sheet="1" objects="1" scenarios="1" formatColumns="0"/>
  <mergeCells count="2">
    <mergeCell ref="B22:G22"/>
    <mergeCell ref="B4:G7"/>
  </mergeCells>
  <conditionalFormatting sqref="G8:G21 G23:G1048576">
    <cfRule type="cellIs" dxfId="21" priority="19" operator="equal">
      <formula>"OK"</formula>
    </cfRule>
    <cfRule type="cellIs" dxfId="20" priority="20" operator="equal">
      <formula>"ERROR"</formula>
    </cfRule>
  </conditionalFormatting>
  <dataValidations xWindow="286" yWindow="395" count="2">
    <dataValidation allowBlank="1" showInputMessage="1" showErrorMessage="1" prompt="Copy this into cell E14 of the Spread Risk tab in the return" sqref="D18"/>
    <dataValidation allowBlank="1" showErrorMessage="1" promptTitle="Accounting basis" prompt="The accounting basis is the value of the items reflected in the audited balance sheet as at the assessment date._x000a_Insurers should allocate assets, liabilities and capital resources using generally accepted accounting definitions." sqref="D10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65"/>
  <sheetViews>
    <sheetView zoomScale="85" zoomScaleNormal="85" workbookViewId="0">
      <selection activeCell="G24" sqref="G24"/>
    </sheetView>
  </sheetViews>
  <sheetFormatPr defaultColWidth="0" defaultRowHeight="14.25" zeroHeight="1" x14ac:dyDescent="0.2"/>
  <cols>
    <col min="1" max="2" width="1.875" style="64" customWidth="1"/>
    <col min="3" max="3" width="32.125" style="64" customWidth="1"/>
    <col min="4" max="4" width="1.875" style="64" customWidth="1"/>
    <col min="5" max="5" width="21.25" style="64" customWidth="1"/>
    <col min="6" max="6" width="1.875" style="64" customWidth="1"/>
    <col min="7" max="7" width="17.25" style="64" customWidth="1"/>
    <col min="8" max="8" width="1.875" style="64" customWidth="1"/>
    <col min="9" max="9" width="11.5" style="64" customWidth="1"/>
    <col min="10" max="10" width="1.875" style="64" customWidth="1"/>
    <col min="11" max="11" width="11.5" style="64" customWidth="1"/>
    <col min="12" max="12" width="1.875" style="64" customWidth="1"/>
    <col min="13" max="13" width="11.5" style="64" customWidth="1"/>
    <col min="14" max="14" width="1.875" style="64" customWidth="1"/>
    <col min="15" max="15" width="11.5" style="64" customWidth="1"/>
    <col min="16" max="16" width="1.875" style="64" customWidth="1"/>
    <col min="17" max="17" width="11.5" style="65" customWidth="1"/>
    <col min="18" max="19" width="1.875" style="65" customWidth="1"/>
    <col min="20" max="20" width="9" style="64" customWidth="1"/>
    <col min="21" max="21" width="2" style="64" customWidth="1"/>
    <col min="22" max="55" width="0" style="64" hidden="1" customWidth="1"/>
    <col min="56" max="16384" width="9" style="64" hidden="1"/>
  </cols>
  <sheetData>
    <row r="1" spans="1:20" s="23" customFormat="1" ht="15.75" x14ac:dyDescent="0.25">
      <c r="A1" s="20" t="str">
        <f ca="1">RIGHT(CELL("filename",$A$1),LEN(CELL("filename",$A$1))-FIND("]",CELL("filename",$A$1)))</f>
        <v>Bonds</v>
      </c>
      <c r="B1" s="21"/>
      <c r="C1" s="22"/>
      <c r="D1" s="22"/>
      <c r="E1" s="20"/>
      <c r="F1" s="22"/>
      <c r="G1" s="20"/>
      <c r="H1" s="22"/>
      <c r="I1" s="22"/>
    </row>
    <row r="2" spans="1:20" s="26" customFormat="1" ht="12.75" x14ac:dyDescent="0.2">
      <c r="A2" s="24"/>
      <c r="B2" s="24"/>
      <c r="C2" s="24"/>
      <c r="D2" s="24"/>
      <c r="E2" s="24"/>
      <c r="F2" s="25"/>
      <c r="G2" s="24"/>
      <c r="I2" s="24"/>
    </row>
    <row r="3" spans="1:20" ht="36" customHeight="1" x14ac:dyDescent="0.2">
      <c r="B3" s="256" t="s">
        <v>123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</row>
    <row r="4" spans="1:20" ht="15" thickBot="1" x14ac:dyDescent="0.25"/>
    <row r="5" spans="1:20" ht="15" thickBot="1" x14ac:dyDescent="0.25">
      <c r="B5" s="263" t="s">
        <v>130</v>
      </c>
      <c r="C5" s="264"/>
      <c r="D5" s="264"/>
      <c r="E5" s="232">
        <f>SUM(Q24:Q148)</f>
        <v>0</v>
      </c>
      <c r="G5" s="156"/>
    </row>
    <row r="6" spans="1:20" x14ac:dyDescent="0.2"/>
    <row r="7" spans="1:20" ht="15" thickBot="1" x14ac:dyDescent="0.25"/>
    <row r="8" spans="1:20" ht="15" customHeight="1" thickBot="1" x14ac:dyDescent="0.25">
      <c r="B8" s="265" t="s">
        <v>35</v>
      </c>
      <c r="C8" s="266"/>
      <c r="D8" s="239"/>
      <c r="E8" s="240" t="s">
        <v>36</v>
      </c>
      <c r="F8" s="270" t="s">
        <v>37</v>
      </c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1"/>
    </row>
    <row r="9" spans="1:20" x14ac:dyDescent="0.2">
      <c r="B9" s="267" t="s">
        <v>0</v>
      </c>
      <c r="C9" s="268"/>
      <c r="D9" s="268"/>
      <c r="E9" s="66" t="s">
        <v>39</v>
      </c>
      <c r="F9" s="268" t="s">
        <v>51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9"/>
    </row>
    <row r="10" spans="1:20" x14ac:dyDescent="0.2">
      <c r="B10" s="257" t="s">
        <v>1</v>
      </c>
      <c r="C10" s="258"/>
      <c r="D10" s="258"/>
      <c r="E10" s="67" t="s">
        <v>40</v>
      </c>
      <c r="F10" s="258" t="s">
        <v>101</v>
      </c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61"/>
    </row>
    <row r="11" spans="1:20" x14ac:dyDescent="0.2">
      <c r="B11" s="257" t="s">
        <v>2</v>
      </c>
      <c r="C11" s="258"/>
      <c r="D11" s="258"/>
      <c r="E11" s="67" t="s">
        <v>41</v>
      </c>
      <c r="F11" s="258" t="s">
        <v>116</v>
      </c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61"/>
    </row>
    <row r="12" spans="1:20" x14ac:dyDescent="0.2">
      <c r="B12" s="257" t="s">
        <v>3</v>
      </c>
      <c r="C12" s="258"/>
      <c r="D12" s="258"/>
      <c r="E12" s="67" t="s">
        <v>42</v>
      </c>
      <c r="F12" s="258" t="s">
        <v>59</v>
      </c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61"/>
    </row>
    <row r="13" spans="1:20" hidden="1" x14ac:dyDescent="0.2">
      <c r="B13" s="257" t="s">
        <v>103</v>
      </c>
      <c r="C13" s="258"/>
      <c r="D13" s="258"/>
      <c r="E13" s="67" t="s">
        <v>44</v>
      </c>
      <c r="F13" s="258" t="s">
        <v>60</v>
      </c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61"/>
    </row>
    <row r="14" spans="1:20" hidden="1" x14ac:dyDescent="0.2">
      <c r="B14" s="257" t="s">
        <v>38</v>
      </c>
      <c r="C14" s="258"/>
      <c r="D14" s="258"/>
      <c r="E14" s="67" t="s">
        <v>45</v>
      </c>
      <c r="F14" s="258" t="s">
        <v>117</v>
      </c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61"/>
    </row>
    <row r="15" spans="1:20" ht="15" thickBot="1" x14ac:dyDescent="0.25">
      <c r="B15" s="259" t="s">
        <v>126</v>
      </c>
      <c r="C15" s="260"/>
      <c r="D15" s="260"/>
      <c r="E15" s="91" t="s">
        <v>46</v>
      </c>
      <c r="F15" s="260" t="s">
        <v>127</v>
      </c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2"/>
    </row>
    <row r="16" spans="1:20" hidden="1" x14ac:dyDescent="0.2">
      <c r="B16" s="257" t="s">
        <v>21</v>
      </c>
      <c r="C16" s="258"/>
      <c r="D16" s="258"/>
      <c r="E16" s="67" t="s">
        <v>47</v>
      </c>
      <c r="F16" s="258" t="s">
        <v>105</v>
      </c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61"/>
    </row>
    <row r="17" spans="2:20" hidden="1" x14ac:dyDescent="0.2">
      <c r="B17" s="257" t="s">
        <v>61</v>
      </c>
      <c r="C17" s="258"/>
      <c r="D17" s="258"/>
      <c r="E17" s="67" t="s">
        <v>48</v>
      </c>
      <c r="F17" s="258" t="s">
        <v>70</v>
      </c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61"/>
    </row>
    <row r="18" spans="2:20" hidden="1" x14ac:dyDescent="0.2">
      <c r="B18" s="257" t="s">
        <v>102</v>
      </c>
      <c r="C18" s="258"/>
      <c r="D18" s="258"/>
      <c r="E18" s="67" t="s">
        <v>49</v>
      </c>
      <c r="F18" s="258" t="s">
        <v>62</v>
      </c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61"/>
    </row>
    <row r="19" spans="2:20" ht="15" hidden="1" thickBot="1" x14ac:dyDescent="0.25">
      <c r="B19" s="259" t="s">
        <v>104</v>
      </c>
      <c r="C19" s="260"/>
      <c r="D19" s="260"/>
      <c r="E19" s="91" t="s">
        <v>5</v>
      </c>
      <c r="F19" s="260" t="s">
        <v>106</v>
      </c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2"/>
    </row>
    <row r="20" spans="2:20" x14ac:dyDescent="0.2"/>
    <row r="21" spans="2:20" ht="6" customHeight="1" thickBot="1" x14ac:dyDescent="0.25"/>
    <row r="22" spans="2:20" ht="77.25" thickBot="1" x14ac:dyDescent="0.25">
      <c r="B22" s="68"/>
      <c r="C22" s="69" t="s">
        <v>0</v>
      </c>
      <c r="D22" s="70"/>
      <c r="E22" s="71" t="s">
        <v>108</v>
      </c>
      <c r="F22" s="72"/>
      <c r="G22" s="71" t="s">
        <v>2</v>
      </c>
      <c r="H22" s="72"/>
      <c r="I22" s="71" t="s">
        <v>128</v>
      </c>
      <c r="J22" s="72"/>
      <c r="K22" s="71" t="s">
        <v>4</v>
      </c>
      <c r="L22" s="71"/>
      <c r="M22" s="71" t="s">
        <v>120</v>
      </c>
      <c r="N22" s="71"/>
      <c r="O22" s="71" t="s">
        <v>119</v>
      </c>
      <c r="P22" s="72"/>
      <c r="Q22" s="183" t="s">
        <v>107</v>
      </c>
      <c r="R22" s="74"/>
      <c r="S22" s="75"/>
    </row>
    <row r="23" spans="2:20" ht="6" customHeight="1" x14ac:dyDescent="0.2"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76"/>
      <c r="R23" s="77"/>
      <c r="S23" s="78"/>
    </row>
    <row r="24" spans="2:20" x14ac:dyDescent="0.2">
      <c r="B24" s="79"/>
      <c r="C24" s="245"/>
      <c r="D24" s="172"/>
      <c r="E24" s="246">
        <v>0</v>
      </c>
      <c r="F24" s="172"/>
      <c r="G24" s="247"/>
      <c r="H24" s="172"/>
      <c r="I24" s="248"/>
      <c r="J24" s="38"/>
      <c r="K24" s="80" t="str">
        <f t="shared" ref="K24:K88" si="0">IF(I24="","",IF(ROUNDUP($I24/5,0)-1&gt;4,4,ROUNDUP($I24/5,0)-1)*5)</f>
        <v/>
      </c>
      <c r="L24" s="38"/>
      <c r="M24" s="249" t="s">
        <v>88</v>
      </c>
      <c r="N24" s="172"/>
      <c r="O24" s="81" t="str">
        <f>IF(C24="","",IF(M24="Y","",INDEX(Bond_Base_200,MATCH(Bonds!K24,Data!$C$31:$C$35,0),MATCH(Bonds!G24,Data!$D$30:$J$30,0))+INDEX(Bond_Mult_200,MATCH(Bonds!K24,Data!$C$31:$C$35,0),MATCH(Bonds!G24,Data!$D$30:$J$30,0))*(I24-K24)))</f>
        <v/>
      </c>
      <c r="P24" s="38"/>
      <c r="Q24" s="235" t="str">
        <f t="shared" ref="Q24:Q55" si="1">IF(O24="","",-$O24*$E24)</f>
        <v/>
      </c>
      <c r="R24" s="77"/>
      <c r="S24" s="78"/>
      <c r="T24" s="82"/>
    </row>
    <row r="25" spans="2:20" x14ac:dyDescent="0.2">
      <c r="B25" s="79"/>
      <c r="C25" s="245"/>
      <c r="D25" s="172"/>
      <c r="E25" s="246">
        <v>0</v>
      </c>
      <c r="F25" s="172"/>
      <c r="G25" s="247"/>
      <c r="H25" s="172"/>
      <c r="I25" s="248"/>
      <c r="J25" s="38"/>
      <c r="K25" s="80" t="str">
        <f t="shared" si="0"/>
        <v/>
      </c>
      <c r="L25" s="38"/>
      <c r="M25" s="249" t="s">
        <v>88</v>
      </c>
      <c r="N25" s="172"/>
      <c r="O25" s="81" t="str">
        <f>IF(C25="","",IF(M25="Y","",INDEX(Bond_Base_200,MATCH(Bonds!K25,Data!$C$31:$C$35,0),MATCH(Bonds!G25,Data!$D$30:$J$30,0))+INDEX(Bond_Mult_200,MATCH(Bonds!K25,Data!$C$31:$C$35,0),MATCH(Bonds!G25,Data!$D$30:$J$30,0))*(I25-K25)))</f>
        <v/>
      </c>
      <c r="P25" s="38"/>
      <c r="Q25" s="235" t="str">
        <f t="shared" si="1"/>
        <v/>
      </c>
      <c r="R25" s="77"/>
      <c r="S25" s="78"/>
      <c r="T25" s="82"/>
    </row>
    <row r="26" spans="2:20" x14ac:dyDescent="0.2">
      <c r="B26" s="79"/>
      <c r="C26" s="245"/>
      <c r="D26" s="172"/>
      <c r="E26" s="246">
        <v>0</v>
      </c>
      <c r="F26" s="172"/>
      <c r="G26" s="247"/>
      <c r="H26" s="172"/>
      <c r="I26" s="248"/>
      <c r="J26" s="38"/>
      <c r="K26" s="80" t="str">
        <f t="shared" si="0"/>
        <v/>
      </c>
      <c r="L26" s="38"/>
      <c r="M26" s="249" t="s">
        <v>88</v>
      </c>
      <c r="N26" s="172"/>
      <c r="O26" s="81" t="str">
        <f>IF(C26="","",IF(M26="Y","",INDEX(Bond_Base_200,MATCH(Bonds!K26,Data!$C$31:$C$35,0),MATCH(Bonds!G26,Data!$D$30:$J$30,0))+INDEX(Bond_Mult_200,MATCH(Bonds!K26,Data!$C$31:$C$35,0),MATCH(Bonds!G26,Data!$D$30:$J$30,0))*(I26-K26)))</f>
        <v/>
      </c>
      <c r="P26" s="38"/>
      <c r="Q26" s="235" t="str">
        <f t="shared" si="1"/>
        <v/>
      </c>
      <c r="R26" s="77"/>
      <c r="S26" s="78"/>
      <c r="T26" s="82"/>
    </row>
    <row r="27" spans="2:20" x14ac:dyDescent="0.2">
      <c r="B27" s="79"/>
      <c r="C27" s="245"/>
      <c r="D27" s="172"/>
      <c r="E27" s="246">
        <v>0</v>
      </c>
      <c r="F27" s="172"/>
      <c r="G27" s="247"/>
      <c r="H27" s="172"/>
      <c r="I27" s="248"/>
      <c r="J27" s="38"/>
      <c r="K27" s="80" t="str">
        <f t="shared" si="0"/>
        <v/>
      </c>
      <c r="L27" s="38"/>
      <c r="M27" s="249" t="s">
        <v>88</v>
      </c>
      <c r="N27" s="172"/>
      <c r="O27" s="81" t="str">
        <f>IF(C27="","",IF(M27="Y","",INDEX(Bond_Base_200,MATCH(Bonds!K27,Data!$C$31:$C$35,0),MATCH(Bonds!G27,Data!$D$30:$J$30,0))+INDEX(Bond_Mult_200,MATCH(Bonds!K27,Data!$C$31:$C$35,0),MATCH(Bonds!G27,Data!$D$30:$J$30,0))*(I27-K27)))</f>
        <v/>
      </c>
      <c r="P27" s="38"/>
      <c r="Q27" s="235" t="str">
        <f t="shared" si="1"/>
        <v/>
      </c>
      <c r="R27" s="77"/>
      <c r="S27" s="78"/>
      <c r="T27" s="82"/>
    </row>
    <row r="28" spans="2:20" x14ac:dyDescent="0.2">
      <c r="B28" s="79"/>
      <c r="C28" s="245"/>
      <c r="D28" s="172"/>
      <c r="E28" s="246">
        <v>0</v>
      </c>
      <c r="F28" s="172"/>
      <c r="G28" s="247"/>
      <c r="H28" s="172"/>
      <c r="I28" s="248"/>
      <c r="J28" s="38"/>
      <c r="K28" s="80" t="str">
        <f t="shared" si="0"/>
        <v/>
      </c>
      <c r="L28" s="38"/>
      <c r="M28" s="249" t="s">
        <v>88</v>
      </c>
      <c r="N28" s="172"/>
      <c r="O28" s="81" t="str">
        <f>IF(C28="","",IF(M28="Y","",INDEX(Bond_Base_200,MATCH(Bonds!K28,Data!$C$31:$C$35,0),MATCH(Bonds!G28,Data!$D$30:$J$30,0))+INDEX(Bond_Mult_200,MATCH(Bonds!K28,Data!$C$31:$C$35,0),MATCH(Bonds!G28,Data!$D$30:$J$30,0))*(I28-K28)))</f>
        <v/>
      </c>
      <c r="P28" s="38"/>
      <c r="Q28" s="235" t="str">
        <f t="shared" si="1"/>
        <v/>
      </c>
      <c r="R28" s="77"/>
      <c r="S28" s="78"/>
      <c r="T28" s="82"/>
    </row>
    <row r="29" spans="2:20" x14ac:dyDescent="0.2">
      <c r="B29" s="79"/>
      <c r="C29" s="245"/>
      <c r="D29" s="172"/>
      <c r="E29" s="246">
        <v>0</v>
      </c>
      <c r="F29" s="172"/>
      <c r="G29" s="247"/>
      <c r="H29" s="172"/>
      <c r="I29" s="248"/>
      <c r="J29" s="38"/>
      <c r="K29" s="80" t="str">
        <f t="shared" si="0"/>
        <v/>
      </c>
      <c r="L29" s="38"/>
      <c r="M29" s="249" t="s">
        <v>88</v>
      </c>
      <c r="N29" s="172"/>
      <c r="O29" s="81" t="str">
        <f>IF(C29="","",IF(M29="Y","",INDEX(Bond_Base_200,MATCH(Bonds!K29,Data!$C$31:$C$35,0),MATCH(Bonds!G29,Data!$D$30:$J$30,0))+INDEX(Bond_Mult_200,MATCH(Bonds!K29,Data!$C$31:$C$35,0),MATCH(Bonds!G29,Data!$D$30:$J$30,0))*(I29-K29)))</f>
        <v/>
      </c>
      <c r="P29" s="38"/>
      <c r="Q29" s="235" t="str">
        <f t="shared" si="1"/>
        <v/>
      </c>
      <c r="R29" s="77"/>
      <c r="S29" s="78"/>
      <c r="T29" s="82"/>
    </row>
    <row r="30" spans="2:20" x14ac:dyDescent="0.2">
      <c r="B30" s="79"/>
      <c r="C30" s="245"/>
      <c r="D30" s="172"/>
      <c r="E30" s="246">
        <v>0</v>
      </c>
      <c r="F30" s="172"/>
      <c r="G30" s="247"/>
      <c r="H30" s="172"/>
      <c r="I30" s="248"/>
      <c r="J30" s="38"/>
      <c r="K30" s="80" t="str">
        <f t="shared" si="0"/>
        <v/>
      </c>
      <c r="L30" s="38"/>
      <c r="M30" s="249" t="s">
        <v>88</v>
      </c>
      <c r="N30" s="172"/>
      <c r="O30" s="81" t="str">
        <f>IF(C30="","",IF(M30="Y","",INDEX(Bond_Base_200,MATCH(Bonds!K30,Data!$C$31:$C$35,0),MATCH(Bonds!G30,Data!$D$30:$J$30,0))+INDEX(Bond_Mult_200,MATCH(Bonds!K30,Data!$C$31:$C$35,0),MATCH(Bonds!G30,Data!$D$30:$J$30,0))*(I30-K30)))</f>
        <v/>
      </c>
      <c r="P30" s="38"/>
      <c r="Q30" s="235" t="str">
        <f t="shared" si="1"/>
        <v/>
      </c>
      <c r="R30" s="77"/>
      <c r="S30" s="78"/>
      <c r="T30" s="82"/>
    </row>
    <row r="31" spans="2:20" x14ac:dyDescent="0.2">
      <c r="B31" s="79"/>
      <c r="C31" s="245"/>
      <c r="D31" s="172"/>
      <c r="E31" s="246">
        <v>0</v>
      </c>
      <c r="F31" s="172"/>
      <c r="G31" s="247"/>
      <c r="H31" s="172"/>
      <c r="I31" s="248"/>
      <c r="J31" s="38"/>
      <c r="K31" s="80" t="str">
        <f t="shared" si="0"/>
        <v/>
      </c>
      <c r="L31" s="38"/>
      <c r="M31" s="249" t="s">
        <v>88</v>
      </c>
      <c r="N31" s="172"/>
      <c r="O31" s="81" t="str">
        <f>IF(C31="","",IF(M31="Y","",INDEX(Bond_Base_200,MATCH(Bonds!K31,Data!$C$31:$C$35,0),MATCH(Bonds!G31,Data!$D$30:$J$30,0))+INDEX(Bond_Mult_200,MATCH(Bonds!K31,Data!$C$31:$C$35,0),MATCH(Bonds!G31,Data!$D$30:$J$30,0))*(I31-K31)))</f>
        <v/>
      </c>
      <c r="P31" s="38"/>
      <c r="Q31" s="235" t="str">
        <f t="shared" si="1"/>
        <v/>
      </c>
      <c r="R31" s="77"/>
      <c r="S31" s="78"/>
      <c r="T31" s="82"/>
    </row>
    <row r="32" spans="2:20" x14ac:dyDescent="0.2">
      <c r="B32" s="79"/>
      <c r="C32" s="245"/>
      <c r="D32" s="172"/>
      <c r="E32" s="246">
        <v>0</v>
      </c>
      <c r="F32" s="172"/>
      <c r="G32" s="247"/>
      <c r="H32" s="172"/>
      <c r="I32" s="248"/>
      <c r="J32" s="38"/>
      <c r="K32" s="80" t="str">
        <f t="shared" si="0"/>
        <v/>
      </c>
      <c r="L32" s="38"/>
      <c r="M32" s="249" t="s">
        <v>88</v>
      </c>
      <c r="N32" s="172"/>
      <c r="O32" s="81" t="str">
        <f>IF(C32="","",IF(M32="Y","",INDEX(Bond_Base_200,MATCH(Bonds!K32,Data!$C$31:$C$35,0),MATCH(Bonds!G32,Data!$D$30:$J$30,0))+INDEX(Bond_Mult_200,MATCH(Bonds!K32,Data!$C$31:$C$35,0),MATCH(Bonds!G32,Data!$D$30:$J$30,0))*(I32-K32)))</f>
        <v/>
      </c>
      <c r="P32" s="38"/>
      <c r="Q32" s="235" t="str">
        <f t="shared" si="1"/>
        <v/>
      </c>
      <c r="R32" s="77"/>
      <c r="S32" s="78"/>
      <c r="T32" s="82"/>
    </row>
    <row r="33" spans="2:20" x14ac:dyDescent="0.2">
      <c r="B33" s="79"/>
      <c r="C33" s="245"/>
      <c r="D33" s="172"/>
      <c r="E33" s="246">
        <v>0</v>
      </c>
      <c r="F33" s="172"/>
      <c r="G33" s="247"/>
      <c r="H33" s="172"/>
      <c r="I33" s="248"/>
      <c r="J33" s="38"/>
      <c r="K33" s="80" t="str">
        <f t="shared" si="0"/>
        <v/>
      </c>
      <c r="L33" s="38"/>
      <c r="M33" s="249" t="s">
        <v>88</v>
      </c>
      <c r="N33" s="172"/>
      <c r="O33" s="81" t="str">
        <f>IF(C33="","",IF(M33="Y","",INDEX(Bond_Base_200,MATCH(Bonds!K33,Data!$C$31:$C$35,0),MATCH(Bonds!G33,Data!$D$30:$J$30,0))+INDEX(Bond_Mult_200,MATCH(Bonds!K33,Data!$C$31:$C$35,0),MATCH(Bonds!G33,Data!$D$30:$J$30,0))*(I33-K33)))</f>
        <v/>
      </c>
      <c r="P33" s="38"/>
      <c r="Q33" s="235" t="str">
        <f t="shared" si="1"/>
        <v/>
      </c>
      <c r="R33" s="77"/>
      <c r="S33" s="78"/>
      <c r="T33" s="82"/>
    </row>
    <row r="34" spans="2:20" x14ac:dyDescent="0.2">
      <c r="B34" s="79"/>
      <c r="C34" s="245"/>
      <c r="D34" s="172"/>
      <c r="E34" s="246">
        <v>0</v>
      </c>
      <c r="F34" s="172"/>
      <c r="G34" s="247"/>
      <c r="H34" s="172"/>
      <c r="I34" s="248"/>
      <c r="J34" s="38"/>
      <c r="K34" s="80" t="str">
        <f t="shared" si="0"/>
        <v/>
      </c>
      <c r="L34" s="38"/>
      <c r="M34" s="249" t="s">
        <v>88</v>
      </c>
      <c r="N34" s="172"/>
      <c r="O34" s="81" t="str">
        <f>IF(C34="","",IF(M34="Y","",INDEX(Bond_Base_200,MATCH(Bonds!K34,Data!$C$31:$C$35,0),MATCH(Bonds!G34,Data!$D$30:$J$30,0))+INDEX(Bond_Mult_200,MATCH(Bonds!K34,Data!$C$31:$C$35,0),MATCH(Bonds!G34,Data!$D$30:$J$30,0))*(I34-K34)))</f>
        <v/>
      </c>
      <c r="P34" s="38"/>
      <c r="Q34" s="235" t="str">
        <f t="shared" si="1"/>
        <v/>
      </c>
      <c r="R34" s="77"/>
      <c r="S34" s="78"/>
      <c r="T34" s="82"/>
    </row>
    <row r="35" spans="2:20" x14ac:dyDescent="0.2">
      <c r="B35" s="79"/>
      <c r="C35" s="245"/>
      <c r="D35" s="172"/>
      <c r="E35" s="246">
        <v>0</v>
      </c>
      <c r="F35" s="172"/>
      <c r="G35" s="247"/>
      <c r="H35" s="172"/>
      <c r="I35" s="248"/>
      <c r="J35" s="38"/>
      <c r="K35" s="80" t="str">
        <f t="shared" si="0"/>
        <v/>
      </c>
      <c r="L35" s="38"/>
      <c r="M35" s="249" t="s">
        <v>88</v>
      </c>
      <c r="N35" s="172"/>
      <c r="O35" s="81" t="str">
        <f>IF(C35="","",IF(M35="Y","",INDEX(Bond_Base_200,MATCH(Bonds!K35,Data!$C$31:$C$35,0),MATCH(Bonds!G35,Data!$D$30:$J$30,0))+INDEX(Bond_Mult_200,MATCH(Bonds!K35,Data!$C$31:$C$35,0),MATCH(Bonds!G35,Data!$D$30:$J$30,0))*(I35-K35)))</f>
        <v/>
      </c>
      <c r="P35" s="38"/>
      <c r="Q35" s="235" t="str">
        <f t="shared" si="1"/>
        <v/>
      </c>
      <c r="R35" s="77"/>
      <c r="S35" s="78"/>
      <c r="T35" s="82"/>
    </row>
    <row r="36" spans="2:20" x14ac:dyDescent="0.2">
      <c r="B36" s="79"/>
      <c r="C36" s="245"/>
      <c r="D36" s="172"/>
      <c r="E36" s="246">
        <v>0</v>
      </c>
      <c r="F36" s="172"/>
      <c r="G36" s="247"/>
      <c r="H36" s="172"/>
      <c r="I36" s="248"/>
      <c r="J36" s="38"/>
      <c r="K36" s="80" t="str">
        <f t="shared" si="0"/>
        <v/>
      </c>
      <c r="L36" s="38"/>
      <c r="M36" s="249" t="s">
        <v>88</v>
      </c>
      <c r="N36" s="172"/>
      <c r="O36" s="81" t="str">
        <f>IF(C36="","",IF(M36="Y","",INDEX(Bond_Base_200,MATCH(Bonds!K36,Data!$C$31:$C$35,0),MATCH(Bonds!G36,Data!$D$30:$J$30,0))+INDEX(Bond_Mult_200,MATCH(Bonds!K36,Data!$C$31:$C$35,0),MATCH(Bonds!G36,Data!$D$30:$J$30,0))*(I36-K36)))</f>
        <v/>
      </c>
      <c r="P36" s="38"/>
      <c r="Q36" s="235" t="str">
        <f t="shared" si="1"/>
        <v/>
      </c>
      <c r="R36" s="77"/>
      <c r="S36" s="78"/>
      <c r="T36" s="82"/>
    </row>
    <row r="37" spans="2:20" x14ac:dyDescent="0.2">
      <c r="B37" s="79"/>
      <c r="C37" s="245"/>
      <c r="D37" s="172"/>
      <c r="E37" s="246">
        <v>0</v>
      </c>
      <c r="F37" s="172"/>
      <c r="G37" s="247"/>
      <c r="H37" s="172"/>
      <c r="I37" s="248"/>
      <c r="J37" s="38"/>
      <c r="K37" s="80" t="str">
        <f t="shared" si="0"/>
        <v/>
      </c>
      <c r="L37" s="38"/>
      <c r="M37" s="249" t="s">
        <v>88</v>
      </c>
      <c r="N37" s="172"/>
      <c r="O37" s="81" t="str">
        <f>IF(C37="","",IF(M37="Y","",INDEX(Bond_Base_200,MATCH(Bonds!K37,Data!$C$31:$C$35,0),MATCH(Bonds!G37,Data!$D$30:$J$30,0))+INDEX(Bond_Mult_200,MATCH(Bonds!K37,Data!$C$31:$C$35,0),MATCH(Bonds!G37,Data!$D$30:$J$30,0))*(I37-K37)))</f>
        <v/>
      </c>
      <c r="P37" s="38"/>
      <c r="Q37" s="235" t="str">
        <f t="shared" si="1"/>
        <v/>
      </c>
      <c r="R37" s="77"/>
      <c r="S37" s="78"/>
      <c r="T37" s="82"/>
    </row>
    <row r="38" spans="2:20" x14ac:dyDescent="0.2">
      <c r="B38" s="79"/>
      <c r="C38" s="245"/>
      <c r="D38" s="172"/>
      <c r="E38" s="246">
        <v>0</v>
      </c>
      <c r="F38" s="172"/>
      <c r="G38" s="247"/>
      <c r="H38" s="172"/>
      <c r="I38" s="248"/>
      <c r="J38" s="38"/>
      <c r="K38" s="80" t="str">
        <f t="shared" si="0"/>
        <v/>
      </c>
      <c r="L38" s="38"/>
      <c r="M38" s="249" t="s">
        <v>88</v>
      </c>
      <c r="N38" s="172"/>
      <c r="O38" s="81" t="str">
        <f>IF(C38="","",IF(M38="Y","",INDEX(Bond_Base_200,MATCH(Bonds!K38,Data!$C$31:$C$35,0),MATCH(Bonds!G38,Data!$D$30:$J$30,0))+INDEX(Bond_Mult_200,MATCH(Bonds!K38,Data!$C$31:$C$35,0),MATCH(Bonds!G38,Data!$D$30:$J$30,0))*(I38-K38)))</f>
        <v/>
      </c>
      <c r="P38" s="38"/>
      <c r="Q38" s="235" t="str">
        <f t="shared" si="1"/>
        <v/>
      </c>
      <c r="R38" s="77"/>
      <c r="S38" s="78"/>
      <c r="T38" s="82"/>
    </row>
    <row r="39" spans="2:20" x14ac:dyDescent="0.2">
      <c r="B39" s="79"/>
      <c r="C39" s="245"/>
      <c r="D39" s="172"/>
      <c r="E39" s="246">
        <v>0</v>
      </c>
      <c r="F39" s="172"/>
      <c r="G39" s="247"/>
      <c r="H39" s="172"/>
      <c r="I39" s="248"/>
      <c r="J39" s="38"/>
      <c r="K39" s="80" t="str">
        <f t="shared" si="0"/>
        <v/>
      </c>
      <c r="L39" s="38"/>
      <c r="M39" s="249" t="s">
        <v>88</v>
      </c>
      <c r="N39" s="172"/>
      <c r="O39" s="81" t="str">
        <f>IF(C39="","",IF(M39="Y","",INDEX(Bond_Base_200,MATCH(Bonds!K39,Data!$C$31:$C$35,0),MATCH(Bonds!G39,Data!$D$30:$J$30,0))+INDEX(Bond_Mult_200,MATCH(Bonds!K39,Data!$C$31:$C$35,0),MATCH(Bonds!G39,Data!$D$30:$J$30,0))*(I39-K39)))</f>
        <v/>
      </c>
      <c r="P39" s="38"/>
      <c r="Q39" s="235" t="str">
        <f t="shared" si="1"/>
        <v/>
      </c>
      <c r="R39" s="77"/>
      <c r="S39" s="78"/>
      <c r="T39" s="82"/>
    </row>
    <row r="40" spans="2:20" x14ac:dyDescent="0.2">
      <c r="B40" s="79"/>
      <c r="C40" s="245"/>
      <c r="D40" s="172"/>
      <c r="E40" s="246">
        <v>0</v>
      </c>
      <c r="F40" s="172"/>
      <c r="G40" s="247"/>
      <c r="H40" s="172"/>
      <c r="I40" s="248"/>
      <c r="J40" s="38"/>
      <c r="K40" s="80" t="str">
        <f t="shared" si="0"/>
        <v/>
      </c>
      <c r="L40" s="38"/>
      <c r="M40" s="249" t="s">
        <v>88</v>
      </c>
      <c r="N40" s="172"/>
      <c r="O40" s="81" t="str">
        <f>IF(C40="","",IF(M40="Y","",INDEX(Bond_Base_200,MATCH(Bonds!K40,Data!$C$31:$C$35,0),MATCH(Bonds!G40,Data!$D$30:$J$30,0))+INDEX(Bond_Mult_200,MATCH(Bonds!K40,Data!$C$31:$C$35,0),MATCH(Bonds!G40,Data!$D$30:$J$30,0))*(I40-K40)))</f>
        <v/>
      </c>
      <c r="P40" s="38"/>
      <c r="Q40" s="235" t="str">
        <f t="shared" si="1"/>
        <v/>
      </c>
      <c r="R40" s="77"/>
      <c r="S40" s="78"/>
      <c r="T40" s="82"/>
    </row>
    <row r="41" spans="2:20" x14ac:dyDescent="0.2">
      <c r="B41" s="79"/>
      <c r="C41" s="245"/>
      <c r="D41" s="172"/>
      <c r="E41" s="246">
        <v>0</v>
      </c>
      <c r="F41" s="172"/>
      <c r="G41" s="247"/>
      <c r="H41" s="172"/>
      <c r="I41" s="248"/>
      <c r="J41" s="38"/>
      <c r="K41" s="80" t="str">
        <f t="shared" si="0"/>
        <v/>
      </c>
      <c r="L41" s="38"/>
      <c r="M41" s="249" t="s">
        <v>88</v>
      </c>
      <c r="N41" s="172"/>
      <c r="O41" s="81" t="str">
        <f>IF(C41="","",IF(M41="Y","",INDEX(Bond_Base_200,MATCH(Bonds!K41,Data!$C$31:$C$35,0),MATCH(Bonds!G41,Data!$D$30:$J$30,0))+INDEX(Bond_Mult_200,MATCH(Bonds!K41,Data!$C$31:$C$35,0),MATCH(Bonds!G41,Data!$D$30:$J$30,0))*(I41-K41)))</f>
        <v/>
      </c>
      <c r="P41" s="38"/>
      <c r="Q41" s="235" t="str">
        <f t="shared" si="1"/>
        <v/>
      </c>
      <c r="R41" s="77"/>
      <c r="S41" s="78"/>
      <c r="T41" s="82"/>
    </row>
    <row r="42" spans="2:20" x14ac:dyDescent="0.2">
      <c r="B42" s="79"/>
      <c r="C42" s="245"/>
      <c r="D42" s="172"/>
      <c r="E42" s="246">
        <v>0</v>
      </c>
      <c r="F42" s="172"/>
      <c r="G42" s="247"/>
      <c r="H42" s="172"/>
      <c r="I42" s="248"/>
      <c r="J42" s="38"/>
      <c r="K42" s="80" t="str">
        <f t="shared" si="0"/>
        <v/>
      </c>
      <c r="L42" s="38"/>
      <c r="M42" s="249" t="s">
        <v>88</v>
      </c>
      <c r="N42" s="172"/>
      <c r="O42" s="81" t="str">
        <f>IF(C42="","",IF(M42="Y","",INDEX(Bond_Base_200,MATCH(Bonds!K42,Data!$C$31:$C$35,0),MATCH(Bonds!G42,Data!$D$30:$J$30,0))+INDEX(Bond_Mult_200,MATCH(Bonds!K42,Data!$C$31:$C$35,0),MATCH(Bonds!G42,Data!$D$30:$J$30,0))*(I42-K42)))</f>
        <v/>
      </c>
      <c r="P42" s="38"/>
      <c r="Q42" s="235" t="str">
        <f t="shared" si="1"/>
        <v/>
      </c>
      <c r="R42" s="77"/>
      <c r="S42" s="78"/>
      <c r="T42" s="82"/>
    </row>
    <row r="43" spans="2:20" x14ac:dyDescent="0.2">
      <c r="B43" s="79"/>
      <c r="C43" s="245"/>
      <c r="D43" s="172"/>
      <c r="E43" s="246">
        <v>0</v>
      </c>
      <c r="F43" s="172"/>
      <c r="G43" s="247"/>
      <c r="H43" s="172"/>
      <c r="I43" s="248"/>
      <c r="J43" s="38"/>
      <c r="K43" s="80" t="str">
        <f t="shared" si="0"/>
        <v/>
      </c>
      <c r="L43" s="38"/>
      <c r="M43" s="249" t="s">
        <v>88</v>
      </c>
      <c r="N43" s="172"/>
      <c r="O43" s="81" t="str">
        <f>IF(C43="","",IF(M43="Y","",INDEX(Bond_Base_200,MATCH(Bonds!K43,Data!$C$31:$C$35,0),MATCH(Bonds!G43,Data!$D$30:$J$30,0))+INDEX(Bond_Mult_200,MATCH(Bonds!K43,Data!$C$31:$C$35,0),MATCH(Bonds!G43,Data!$D$30:$J$30,0))*(I43-K43)))</f>
        <v/>
      </c>
      <c r="P43" s="38"/>
      <c r="Q43" s="235" t="str">
        <f t="shared" si="1"/>
        <v/>
      </c>
      <c r="R43" s="77"/>
      <c r="S43" s="78"/>
      <c r="T43" s="82"/>
    </row>
    <row r="44" spans="2:20" x14ac:dyDescent="0.2">
      <c r="B44" s="79"/>
      <c r="C44" s="245"/>
      <c r="D44" s="172"/>
      <c r="E44" s="246">
        <v>0</v>
      </c>
      <c r="F44" s="172"/>
      <c r="G44" s="247"/>
      <c r="H44" s="172"/>
      <c r="I44" s="248"/>
      <c r="J44" s="38"/>
      <c r="K44" s="80" t="str">
        <f t="shared" si="0"/>
        <v/>
      </c>
      <c r="L44" s="38"/>
      <c r="M44" s="249" t="s">
        <v>88</v>
      </c>
      <c r="N44" s="172"/>
      <c r="O44" s="81" t="str">
        <f>IF(C44="","",IF(M44="Y","",INDEX(Bond_Base_200,MATCH(Bonds!K44,Data!$C$31:$C$35,0),MATCH(Bonds!G44,Data!$D$30:$J$30,0))+INDEX(Bond_Mult_200,MATCH(Bonds!K44,Data!$C$31:$C$35,0),MATCH(Bonds!G44,Data!$D$30:$J$30,0))*(I44-K44)))</f>
        <v/>
      </c>
      <c r="P44" s="38"/>
      <c r="Q44" s="235" t="str">
        <f t="shared" si="1"/>
        <v/>
      </c>
      <c r="R44" s="77"/>
      <c r="S44" s="78"/>
      <c r="T44" s="82"/>
    </row>
    <row r="45" spans="2:20" x14ac:dyDescent="0.2">
      <c r="B45" s="79"/>
      <c r="C45" s="245"/>
      <c r="D45" s="172"/>
      <c r="E45" s="246">
        <v>0</v>
      </c>
      <c r="F45" s="172"/>
      <c r="G45" s="247"/>
      <c r="H45" s="172"/>
      <c r="I45" s="248"/>
      <c r="J45" s="38"/>
      <c r="K45" s="80" t="str">
        <f t="shared" si="0"/>
        <v/>
      </c>
      <c r="L45" s="38"/>
      <c r="M45" s="249" t="s">
        <v>88</v>
      </c>
      <c r="N45" s="172"/>
      <c r="O45" s="81" t="str">
        <f>IF(C45="","",IF(M45="Y","",INDEX(Bond_Base_200,MATCH(Bonds!K45,Data!$C$31:$C$35,0),MATCH(Bonds!G45,Data!$D$30:$J$30,0))+INDEX(Bond_Mult_200,MATCH(Bonds!K45,Data!$C$31:$C$35,0),MATCH(Bonds!G45,Data!$D$30:$J$30,0))*(I45-K45)))</f>
        <v/>
      </c>
      <c r="P45" s="38"/>
      <c r="Q45" s="235" t="str">
        <f t="shared" si="1"/>
        <v/>
      </c>
      <c r="R45" s="77"/>
      <c r="S45" s="78"/>
      <c r="T45" s="82"/>
    </row>
    <row r="46" spans="2:20" x14ac:dyDescent="0.2">
      <c r="B46" s="79"/>
      <c r="C46" s="245"/>
      <c r="D46" s="172"/>
      <c r="E46" s="246">
        <v>0</v>
      </c>
      <c r="F46" s="172"/>
      <c r="G46" s="247"/>
      <c r="H46" s="172"/>
      <c r="I46" s="248"/>
      <c r="J46" s="38"/>
      <c r="K46" s="80" t="str">
        <f t="shared" si="0"/>
        <v/>
      </c>
      <c r="L46" s="38"/>
      <c r="M46" s="249" t="s">
        <v>88</v>
      </c>
      <c r="N46" s="172"/>
      <c r="O46" s="81" t="str">
        <f>IF(C46="","",IF(M46="Y","",INDEX(Bond_Base_200,MATCH(Bonds!K46,Data!$C$31:$C$35,0),MATCH(Bonds!G46,Data!$D$30:$J$30,0))+INDEX(Bond_Mult_200,MATCH(Bonds!K46,Data!$C$31:$C$35,0),MATCH(Bonds!G46,Data!$D$30:$J$30,0))*(I46-K46)))</f>
        <v/>
      </c>
      <c r="P46" s="38"/>
      <c r="Q46" s="235" t="str">
        <f t="shared" si="1"/>
        <v/>
      </c>
      <c r="R46" s="77"/>
      <c r="S46" s="78"/>
      <c r="T46" s="82"/>
    </row>
    <row r="47" spans="2:20" x14ac:dyDescent="0.2">
      <c r="B47" s="79"/>
      <c r="C47" s="245"/>
      <c r="D47" s="172"/>
      <c r="E47" s="246">
        <v>0</v>
      </c>
      <c r="F47" s="172"/>
      <c r="G47" s="247"/>
      <c r="H47" s="172"/>
      <c r="I47" s="248"/>
      <c r="J47" s="38"/>
      <c r="K47" s="80" t="str">
        <f t="shared" si="0"/>
        <v/>
      </c>
      <c r="L47" s="38"/>
      <c r="M47" s="249" t="s">
        <v>88</v>
      </c>
      <c r="N47" s="172"/>
      <c r="O47" s="81" t="str">
        <f>IF(C47="","",IF(M47="Y","",INDEX(Bond_Base_200,MATCH(Bonds!K47,Data!$C$31:$C$35,0),MATCH(Bonds!G47,Data!$D$30:$J$30,0))+INDEX(Bond_Mult_200,MATCH(Bonds!K47,Data!$C$31:$C$35,0),MATCH(Bonds!G47,Data!$D$30:$J$30,0))*(I47-K47)))</f>
        <v/>
      </c>
      <c r="P47" s="38"/>
      <c r="Q47" s="235" t="str">
        <f t="shared" si="1"/>
        <v/>
      </c>
      <c r="R47" s="77"/>
      <c r="S47" s="78"/>
      <c r="T47" s="82"/>
    </row>
    <row r="48" spans="2:20" x14ac:dyDescent="0.2">
      <c r="B48" s="79"/>
      <c r="C48" s="245"/>
      <c r="D48" s="172"/>
      <c r="E48" s="246">
        <v>0</v>
      </c>
      <c r="F48" s="172"/>
      <c r="G48" s="247"/>
      <c r="H48" s="172"/>
      <c r="I48" s="248"/>
      <c r="J48" s="38"/>
      <c r="K48" s="80" t="str">
        <f t="shared" si="0"/>
        <v/>
      </c>
      <c r="L48" s="38"/>
      <c r="M48" s="249" t="s">
        <v>88</v>
      </c>
      <c r="N48" s="172"/>
      <c r="O48" s="81" t="str">
        <f>IF(C48="","",IF(M48="Y","",INDEX(Bond_Base_200,MATCH(Bonds!K48,Data!$C$31:$C$35,0),MATCH(Bonds!G48,Data!$D$30:$J$30,0))+INDEX(Bond_Mult_200,MATCH(Bonds!K48,Data!$C$31:$C$35,0),MATCH(Bonds!G48,Data!$D$30:$J$30,0))*(I48-K48)))</f>
        <v/>
      </c>
      <c r="P48" s="38"/>
      <c r="Q48" s="235" t="str">
        <f t="shared" si="1"/>
        <v/>
      </c>
      <c r="R48" s="77"/>
      <c r="S48" s="78"/>
      <c r="T48" s="82"/>
    </row>
    <row r="49" spans="2:20" x14ac:dyDescent="0.2">
      <c r="B49" s="79"/>
      <c r="C49" s="245"/>
      <c r="D49" s="172"/>
      <c r="E49" s="246">
        <v>0</v>
      </c>
      <c r="F49" s="172"/>
      <c r="G49" s="247"/>
      <c r="H49" s="172"/>
      <c r="I49" s="248"/>
      <c r="J49" s="38"/>
      <c r="K49" s="80" t="str">
        <f t="shared" si="0"/>
        <v/>
      </c>
      <c r="L49" s="38"/>
      <c r="M49" s="249" t="s">
        <v>88</v>
      </c>
      <c r="N49" s="172"/>
      <c r="O49" s="81" t="str">
        <f>IF(C49="","",IF(M49="Y","",INDEX(Bond_Base_200,MATCH(Bonds!K49,Data!$C$31:$C$35,0),MATCH(Bonds!G49,Data!$D$30:$J$30,0))+INDEX(Bond_Mult_200,MATCH(Bonds!K49,Data!$C$31:$C$35,0),MATCH(Bonds!G49,Data!$D$30:$J$30,0))*(I49-K49)))</f>
        <v/>
      </c>
      <c r="P49" s="38"/>
      <c r="Q49" s="235" t="str">
        <f t="shared" si="1"/>
        <v/>
      </c>
      <c r="R49" s="77"/>
      <c r="S49" s="78"/>
      <c r="T49" s="82"/>
    </row>
    <row r="50" spans="2:20" x14ac:dyDescent="0.2">
      <c r="B50" s="79"/>
      <c r="C50" s="245"/>
      <c r="D50" s="172"/>
      <c r="E50" s="246">
        <v>0</v>
      </c>
      <c r="F50" s="172"/>
      <c r="G50" s="247"/>
      <c r="H50" s="172"/>
      <c r="I50" s="248"/>
      <c r="J50" s="38"/>
      <c r="K50" s="80" t="str">
        <f t="shared" si="0"/>
        <v/>
      </c>
      <c r="L50" s="38"/>
      <c r="M50" s="249" t="s">
        <v>88</v>
      </c>
      <c r="N50" s="172"/>
      <c r="O50" s="81" t="str">
        <f>IF(C50="","",IF(M50="Y","",INDEX(Bond_Base_200,MATCH(Bonds!K50,Data!$C$31:$C$35,0),MATCH(Bonds!G50,Data!$D$30:$J$30,0))+INDEX(Bond_Mult_200,MATCH(Bonds!K50,Data!$C$31:$C$35,0),MATCH(Bonds!G50,Data!$D$30:$J$30,0))*(I50-K50)))</f>
        <v/>
      </c>
      <c r="P50" s="38"/>
      <c r="Q50" s="235" t="str">
        <f t="shared" si="1"/>
        <v/>
      </c>
      <c r="R50" s="77"/>
      <c r="S50" s="78"/>
      <c r="T50" s="82"/>
    </row>
    <row r="51" spans="2:20" x14ac:dyDescent="0.2">
      <c r="B51" s="79"/>
      <c r="C51" s="245"/>
      <c r="D51" s="172"/>
      <c r="E51" s="246">
        <v>0</v>
      </c>
      <c r="F51" s="172"/>
      <c r="G51" s="247"/>
      <c r="H51" s="172"/>
      <c r="I51" s="248"/>
      <c r="J51" s="38"/>
      <c r="K51" s="80" t="str">
        <f t="shared" si="0"/>
        <v/>
      </c>
      <c r="L51" s="38"/>
      <c r="M51" s="249" t="s">
        <v>88</v>
      </c>
      <c r="N51" s="172"/>
      <c r="O51" s="81" t="str">
        <f>IF(C51="","",IF(M51="Y","",INDEX(Bond_Base_200,MATCH(Bonds!K51,Data!$C$31:$C$35,0),MATCH(Bonds!G51,Data!$D$30:$J$30,0))+INDEX(Bond_Mult_200,MATCH(Bonds!K51,Data!$C$31:$C$35,0),MATCH(Bonds!G51,Data!$D$30:$J$30,0))*(I51-K51)))</f>
        <v/>
      </c>
      <c r="P51" s="38"/>
      <c r="Q51" s="235" t="str">
        <f t="shared" si="1"/>
        <v/>
      </c>
      <c r="R51" s="77"/>
      <c r="S51" s="78"/>
      <c r="T51" s="82"/>
    </row>
    <row r="52" spans="2:20" x14ac:dyDescent="0.2">
      <c r="B52" s="79"/>
      <c r="C52" s="245"/>
      <c r="D52" s="172"/>
      <c r="E52" s="246">
        <v>0</v>
      </c>
      <c r="F52" s="172"/>
      <c r="G52" s="247"/>
      <c r="H52" s="172"/>
      <c r="I52" s="248"/>
      <c r="J52" s="38"/>
      <c r="K52" s="80" t="str">
        <f t="shared" si="0"/>
        <v/>
      </c>
      <c r="L52" s="38"/>
      <c r="M52" s="249" t="s">
        <v>88</v>
      </c>
      <c r="N52" s="172"/>
      <c r="O52" s="81" t="str">
        <f>IF(C52="","",IF(M52="Y","",INDEX(Bond_Base_200,MATCH(Bonds!K52,Data!$C$31:$C$35,0),MATCH(Bonds!G52,Data!$D$30:$J$30,0))+INDEX(Bond_Mult_200,MATCH(Bonds!K52,Data!$C$31:$C$35,0),MATCH(Bonds!G52,Data!$D$30:$J$30,0))*(I52-K52)))</f>
        <v/>
      </c>
      <c r="P52" s="38"/>
      <c r="Q52" s="235" t="str">
        <f t="shared" si="1"/>
        <v/>
      </c>
      <c r="R52" s="77"/>
      <c r="S52" s="78"/>
      <c r="T52" s="82"/>
    </row>
    <row r="53" spans="2:20" x14ac:dyDescent="0.2">
      <c r="B53" s="79"/>
      <c r="C53" s="245"/>
      <c r="D53" s="172"/>
      <c r="E53" s="246">
        <v>0</v>
      </c>
      <c r="F53" s="172"/>
      <c r="G53" s="247"/>
      <c r="H53" s="172"/>
      <c r="I53" s="248"/>
      <c r="J53" s="38"/>
      <c r="K53" s="80" t="str">
        <f t="shared" si="0"/>
        <v/>
      </c>
      <c r="L53" s="38"/>
      <c r="M53" s="249" t="s">
        <v>88</v>
      </c>
      <c r="N53" s="172"/>
      <c r="O53" s="81" t="str">
        <f>IF(C53="","",IF(M53="Y","",INDEX(Bond_Base_200,MATCH(Bonds!K53,Data!$C$31:$C$35,0),MATCH(Bonds!G53,Data!$D$30:$J$30,0))+INDEX(Bond_Mult_200,MATCH(Bonds!K53,Data!$C$31:$C$35,0),MATCH(Bonds!G53,Data!$D$30:$J$30,0))*(I53-K53)))</f>
        <v/>
      </c>
      <c r="P53" s="38"/>
      <c r="Q53" s="235" t="str">
        <f t="shared" si="1"/>
        <v/>
      </c>
      <c r="R53" s="77"/>
      <c r="S53" s="78"/>
      <c r="T53" s="82"/>
    </row>
    <row r="54" spans="2:20" x14ac:dyDescent="0.2">
      <c r="B54" s="79"/>
      <c r="C54" s="245"/>
      <c r="D54" s="172"/>
      <c r="E54" s="246">
        <v>0</v>
      </c>
      <c r="F54" s="172"/>
      <c r="G54" s="247"/>
      <c r="H54" s="172"/>
      <c r="I54" s="248"/>
      <c r="J54" s="38"/>
      <c r="K54" s="80" t="str">
        <f t="shared" si="0"/>
        <v/>
      </c>
      <c r="L54" s="38"/>
      <c r="M54" s="249" t="s">
        <v>88</v>
      </c>
      <c r="N54" s="172"/>
      <c r="O54" s="81" t="str">
        <f>IF(C54="","",IF(M54="Y","",INDEX(Bond_Base_200,MATCH(Bonds!K54,Data!$C$31:$C$35,0),MATCH(Bonds!G54,Data!$D$30:$J$30,0))+INDEX(Bond_Mult_200,MATCH(Bonds!K54,Data!$C$31:$C$35,0),MATCH(Bonds!G54,Data!$D$30:$J$30,0))*(I54-K54)))</f>
        <v/>
      </c>
      <c r="P54" s="38"/>
      <c r="Q54" s="235" t="str">
        <f t="shared" si="1"/>
        <v/>
      </c>
      <c r="R54" s="77"/>
      <c r="S54" s="78"/>
      <c r="T54" s="82"/>
    </row>
    <row r="55" spans="2:20" x14ac:dyDescent="0.2">
      <c r="B55" s="79"/>
      <c r="C55" s="245"/>
      <c r="D55" s="172"/>
      <c r="E55" s="246">
        <v>0</v>
      </c>
      <c r="F55" s="172"/>
      <c r="G55" s="247"/>
      <c r="H55" s="172"/>
      <c r="I55" s="248"/>
      <c r="J55" s="38"/>
      <c r="K55" s="80" t="str">
        <f t="shared" si="0"/>
        <v/>
      </c>
      <c r="L55" s="38"/>
      <c r="M55" s="249" t="s">
        <v>88</v>
      </c>
      <c r="N55" s="172"/>
      <c r="O55" s="81" t="str">
        <f>IF(C55="","",IF(M55="Y","",INDEX(Bond_Base_200,MATCH(Bonds!K55,Data!$C$31:$C$35,0),MATCH(Bonds!G55,Data!$D$30:$J$30,0))+INDEX(Bond_Mult_200,MATCH(Bonds!K55,Data!$C$31:$C$35,0),MATCH(Bonds!G55,Data!$D$30:$J$30,0))*(I55-K55)))</f>
        <v/>
      </c>
      <c r="P55" s="38"/>
      <c r="Q55" s="235" t="str">
        <f t="shared" si="1"/>
        <v/>
      </c>
      <c r="R55" s="77"/>
      <c r="S55" s="78"/>
      <c r="T55" s="82"/>
    </row>
    <row r="56" spans="2:20" x14ac:dyDescent="0.2">
      <c r="B56" s="79"/>
      <c r="C56" s="245"/>
      <c r="D56" s="172"/>
      <c r="E56" s="246">
        <v>0</v>
      </c>
      <c r="F56" s="172"/>
      <c r="G56" s="247"/>
      <c r="H56" s="172"/>
      <c r="I56" s="248"/>
      <c r="J56" s="38"/>
      <c r="K56" s="80" t="str">
        <f t="shared" si="0"/>
        <v/>
      </c>
      <c r="L56" s="38"/>
      <c r="M56" s="249" t="s">
        <v>88</v>
      </c>
      <c r="N56" s="172"/>
      <c r="O56" s="81" t="str">
        <f>IF(C56="","",IF(M56="Y","",INDEX(Bond_Base_200,MATCH(Bonds!K56,Data!$C$31:$C$35,0),MATCH(Bonds!G56,Data!$D$30:$J$30,0))+INDEX(Bond_Mult_200,MATCH(Bonds!K56,Data!$C$31:$C$35,0),MATCH(Bonds!G56,Data!$D$30:$J$30,0))*(I56-K56)))</f>
        <v/>
      </c>
      <c r="P56" s="38"/>
      <c r="Q56" s="235" t="str">
        <f t="shared" ref="Q56:Q87" si="2">IF(O56="","",-$O56*$E56)</f>
        <v/>
      </c>
      <c r="R56" s="77"/>
      <c r="S56" s="78"/>
      <c r="T56" s="82"/>
    </row>
    <row r="57" spans="2:20" x14ac:dyDescent="0.2">
      <c r="B57" s="79"/>
      <c r="C57" s="245"/>
      <c r="D57" s="172"/>
      <c r="E57" s="246">
        <v>0</v>
      </c>
      <c r="F57" s="172"/>
      <c r="G57" s="247"/>
      <c r="H57" s="172"/>
      <c r="I57" s="248"/>
      <c r="J57" s="38"/>
      <c r="K57" s="80" t="str">
        <f t="shared" si="0"/>
        <v/>
      </c>
      <c r="L57" s="38"/>
      <c r="M57" s="249" t="s">
        <v>88</v>
      </c>
      <c r="N57" s="172"/>
      <c r="O57" s="81" t="str">
        <f>IF(C57="","",IF(M57="Y","",INDEX(Bond_Base_200,MATCH(Bonds!K57,Data!$C$31:$C$35,0),MATCH(Bonds!G57,Data!$D$30:$J$30,0))+INDEX(Bond_Mult_200,MATCH(Bonds!K57,Data!$C$31:$C$35,0),MATCH(Bonds!G57,Data!$D$30:$J$30,0))*(I57-K57)))</f>
        <v/>
      </c>
      <c r="P57" s="38"/>
      <c r="Q57" s="235" t="str">
        <f t="shared" si="2"/>
        <v/>
      </c>
      <c r="R57" s="77"/>
      <c r="S57" s="78"/>
      <c r="T57" s="82"/>
    </row>
    <row r="58" spans="2:20" x14ac:dyDescent="0.2">
      <c r="B58" s="79"/>
      <c r="C58" s="245"/>
      <c r="D58" s="172"/>
      <c r="E58" s="246">
        <v>0</v>
      </c>
      <c r="F58" s="172"/>
      <c r="G58" s="247"/>
      <c r="H58" s="172"/>
      <c r="I58" s="248"/>
      <c r="J58" s="38"/>
      <c r="K58" s="80" t="str">
        <f t="shared" si="0"/>
        <v/>
      </c>
      <c r="L58" s="38"/>
      <c r="M58" s="249" t="s">
        <v>88</v>
      </c>
      <c r="N58" s="172"/>
      <c r="O58" s="81" t="str">
        <f>IF(C58="","",IF(M58="Y","",INDEX(Bond_Base_200,MATCH(Bonds!K58,Data!$C$31:$C$35,0),MATCH(Bonds!G58,Data!$D$30:$J$30,0))+INDEX(Bond_Mult_200,MATCH(Bonds!K58,Data!$C$31:$C$35,0),MATCH(Bonds!G58,Data!$D$30:$J$30,0))*(I58-K58)))</f>
        <v/>
      </c>
      <c r="P58" s="38"/>
      <c r="Q58" s="235" t="str">
        <f t="shared" si="2"/>
        <v/>
      </c>
      <c r="R58" s="77"/>
      <c r="S58" s="78"/>
      <c r="T58" s="82"/>
    </row>
    <row r="59" spans="2:20" x14ac:dyDescent="0.2">
      <c r="B59" s="79"/>
      <c r="C59" s="245"/>
      <c r="D59" s="172"/>
      <c r="E59" s="246">
        <v>0</v>
      </c>
      <c r="F59" s="172"/>
      <c r="G59" s="247"/>
      <c r="H59" s="172"/>
      <c r="I59" s="248"/>
      <c r="J59" s="38"/>
      <c r="K59" s="80" t="str">
        <f t="shared" si="0"/>
        <v/>
      </c>
      <c r="L59" s="38"/>
      <c r="M59" s="249" t="s">
        <v>88</v>
      </c>
      <c r="N59" s="172"/>
      <c r="O59" s="81" t="str">
        <f>IF(C59="","",IF(M59="Y","",INDEX(Bond_Base_200,MATCH(Bonds!K59,Data!$C$31:$C$35,0),MATCH(Bonds!G59,Data!$D$30:$J$30,0))+INDEX(Bond_Mult_200,MATCH(Bonds!K59,Data!$C$31:$C$35,0),MATCH(Bonds!G59,Data!$D$30:$J$30,0))*(I59-K59)))</f>
        <v/>
      </c>
      <c r="P59" s="38"/>
      <c r="Q59" s="235" t="str">
        <f t="shared" si="2"/>
        <v/>
      </c>
      <c r="R59" s="77"/>
      <c r="S59" s="78"/>
      <c r="T59" s="82"/>
    </row>
    <row r="60" spans="2:20" x14ac:dyDescent="0.2">
      <c r="B60" s="79"/>
      <c r="C60" s="245"/>
      <c r="D60" s="172"/>
      <c r="E60" s="246">
        <v>0</v>
      </c>
      <c r="F60" s="172"/>
      <c r="G60" s="247"/>
      <c r="H60" s="172"/>
      <c r="I60" s="248"/>
      <c r="J60" s="38"/>
      <c r="K60" s="80" t="str">
        <f t="shared" si="0"/>
        <v/>
      </c>
      <c r="L60" s="38"/>
      <c r="M60" s="249" t="s">
        <v>88</v>
      </c>
      <c r="N60" s="172"/>
      <c r="O60" s="81" t="str">
        <f>IF(C60="","",IF(M60="Y","",INDEX(Bond_Base_200,MATCH(Bonds!K60,Data!$C$31:$C$35,0),MATCH(Bonds!G60,Data!$D$30:$J$30,0))+INDEX(Bond_Mult_200,MATCH(Bonds!K60,Data!$C$31:$C$35,0),MATCH(Bonds!G60,Data!$D$30:$J$30,0))*(I60-K60)))</f>
        <v/>
      </c>
      <c r="P60" s="38"/>
      <c r="Q60" s="235" t="str">
        <f t="shared" si="2"/>
        <v/>
      </c>
      <c r="R60" s="77"/>
      <c r="S60" s="78"/>
      <c r="T60" s="82"/>
    </row>
    <row r="61" spans="2:20" x14ac:dyDescent="0.2">
      <c r="B61" s="79"/>
      <c r="C61" s="245"/>
      <c r="D61" s="172"/>
      <c r="E61" s="246">
        <v>0</v>
      </c>
      <c r="F61" s="172"/>
      <c r="G61" s="247"/>
      <c r="H61" s="172"/>
      <c r="I61" s="248"/>
      <c r="J61" s="38"/>
      <c r="K61" s="80" t="str">
        <f t="shared" si="0"/>
        <v/>
      </c>
      <c r="L61" s="38"/>
      <c r="M61" s="249" t="s">
        <v>88</v>
      </c>
      <c r="N61" s="172"/>
      <c r="O61" s="81" t="str">
        <f>IF(C61="","",IF(M61="Y","",INDEX(Bond_Base_200,MATCH(Bonds!K61,Data!$C$31:$C$35,0),MATCH(Bonds!G61,Data!$D$30:$J$30,0))+INDEX(Bond_Mult_200,MATCH(Bonds!K61,Data!$C$31:$C$35,0),MATCH(Bonds!G61,Data!$D$30:$J$30,0))*(I61-K61)))</f>
        <v/>
      </c>
      <c r="P61" s="38"/>
      <c r="Q61" s="235" t="str">
        <f t="shared" si="2"/>
        <v/>
      </c>
      <c r="R61" s="77"/>
      <c r="S61" s="78"/>
      <c r="T61" s="82"/>
    </row>
    <row r="62" spans="2:20" x14ac:dyDescent="0.2">
      <c r="B62" s="79"/>
      <c r="C62" s="245"/>
      <c r="D62" s="172"/>
      <c r="E62" s="246">
        <v>0</v>
      </c>
      <c r="F62" s="172"/>
      <c r="G62" s="247"/>
      <c r="H62" s="172"/>
      <c r="I62" s="248"/>
      <c r="J62" s="38"/>
      <c r="K62" s="80" t="str">
        <f t="shared" si="0"/>
        <v/>
      </c>
      <c r="L62" s="38"/>
      <c r="M62" s="249" t="s">
        <v>88</v>
      </c>
      <c r="N62" s="172"/>
      <c r="O62" s="81" t="str">
        <f>IF(C62="","",IF(M62="Y","",INDEX(Bond_Base_200,MATCH(Bonds!K62,Data!$C$31:$C$35,0),MATCH(Bonds!G62,Data!$D$30:$J$30,0))+INDEX(Bond_Mult_200,MATCH(Bonds!K62,Data!$C$31:$C$35,0),MATCH(Bonds!G62,Data!$D$30:$J$30,0))*(I62-K62)))</f>
        <v/>
      </c>
      <c r="P62" s="38"/>
      <c r="Q62" s="235" t="str">
        <f t="shared" si="2"/>
        <v/>
      </c>
      <c r="R62" s="77"/>
      <c r="S62" s="78"/>
      <c r="T62" s="82"/>
    </row>
    <row r="63" spans="2:20" x14ac:dyDescent="0.2">
      <c r="B63" s="79"/>
      <c r="C63" s="245"/>
      <c r="D63" s="172"/>
      <c r="E63" s="246">
        <v>0</v>
      </c>
      <c r="F63" s="172"/>
      <c r="G63" s="247"/>
      <c r="H63" s="172"/>
      <c r="I63" s="248"/>
      <c r="J63" s="38"/>
      <c r="K63" s="80" t="str">
        <f t="shared" si="0"/>
        <v/>
      </c>
      <c r="L63" s="38"/>
      <c r="M63" s="249" t="s">
        <v>88</v>
      </c>
      <c r="N63" s="172"/>
      <c r="O63" s="81" t="str">
        <f>IF(C63="","",IF(M63="Y","",INDEX(Bond_Base_200,MATCH(Bonds!K63,Data!$C$31:$C$35,0),MATCH(Bonds!G63,Data!$D$30:$J$30,0))+INDEX(Bond_Mult_200,MATCH(Bonds!K63,Data!$C$31:$C$35,0),MATCH(Bonds!G63,Data!$D$30:$J$30,0))*(I63-K63)))</f>
        <v/>
      </c>
      <c r="P63" s="38"/>
      <c r="Q63" s="235" t="str">
        <f t="shared" si="2"/>
        <v/>
      </c>
      <c r="R63" s="77"/>
      <c r="S63" s="78"/>
      <c r="T63" s="82"/>
    </row>
    <row r="64" spans="2:20" x14ac:dyDescent="0.2">
      <c r="B64" s="79"/>
      <c r="C64" s="245"/>
      <c r="D64" s="172"/>
      <c r="E64" s="246">
        <v>0</v>
      </c>
      <c r="F64" s="172"/>
      <c r="G64" s="247"/>
      <c r="H64" s="172"/>
      <c r="I64" s="248"/>
      <c r="J64" s="38"/>
      <c r="K64" s="80" t="str">
        <f t="shared" si="0"/>
        <v/>
      </c>
      <c r="L64" s="38"/>
      <c r="M64" s="249" t="s">
        <v>88</v>
      </c>
      <c r="N64" s="172"/>
      <c r="O64" s="81" t="str">
        <f>IF(C64="","",IF(M64="Y","",INDEX(Bond_Base_200,MATCH(Bonds!K64,Data!$C$31:$C$35,0),MATCH(Bonds!G64,Data!$D$30:$J$30,0))+INDEX(Bond_Mult_200,MATCH(Bonds!K64,Data!$C$31:$C$35,0),MATCH(Bonds!G64,Data!$D$30:$J$30,0))*(I64-K64)))</f>
        <v/>
      </c>
      <c r="P64" s="38"/>
      <c r="Q64" s="235" t="str">
        <f t="shared" si="2"/>
        <v/>
      </c>
      <c r="R64" s="77"/>
      <c r="S64" s="78"/>
      <c r="T64" s="82"/>
    </row>
    <row r="65" spans="2:20" x14ac:dyDescent="0.2">
      <c r="B65" s="79"/>
      <c r="C65" s="245"/>
      <c r="D65" s="172"/>
      <c r="E65" s="246">
        <v>0</v>
      </c>
      <c r="F65" s="172"/>
      <c r="G65" s="247"/>
      <c r="H65" s="172"/>
      <c r="I65" s="248"/>
      <c r="J65" s="38"/>
      <c r="K65" s="80" t="str">
        <f t="shared" si="0"/>
        <v/>
      </c>
      <c r="L65" s="38"/>
      <c r="M65" s="249" t="s">
        <v>88</v>
      </c>
      <c r="N65" s="172"/>
      <c r="O65" s="81" t="str">
        <f>IF(C65="","",IF(M65="Y","",INDEX(Bond_Base_200,MATCH(Bonds!K65,Data!$C$31:$C$35,0),MATCH(Bonds!G65,Data!$D$30:$J$30,0))+INDEX(Bond_Mult_200,MATCH(Bonds!K65,Data!$C$31:$C$35,0),MATCH(Bonds!G65,Data!$D$30:$J$30,0))*(I65-K65)))</f>
        <v/>
      </c>
      <c r="P65" s="38"/>
      <c r="Q65" s="235" t="str">
        <f t="shared" si="2"/>
        <v/>
      </c>
      <c r="R65" s="77"/>
      <c r="S65" s="78"/>
      <c r="T65" s="82"/>
    </row>
    <row r="66" spans="2:20" x14ac:dyDescent="0.2">
      <c r="B66" s="79"/>
      <c r="C66" s="245"/>
      <c r="D66" s="172"/>
      <c r="E66" s="246">
        <v>0</v>
      </c>
      <c r="F66" s="172"/>
      <c r="G66" s="247"/>
      <c r="H66" s="172"/>
      <c r="I66" s="248"/>
      <c r="J66" s="38"/>
      <c r="K66" s="80" t="str">
        <f t="shared" si="0"/>
        <v/>
      </c>
      <c r="L66" s="38"/>
      <c r="M66" s="249" t="s">
        <v>88</v>
      </c>
      <c r="N66" s="172"/>
      <c r="O66" s="81" t="str">
        <f>IF(C66="","",IF(M66="Y","",INDEX(Bond_Base_200,MATCH(Bonds!K66,Data!$C$31:$C$35,0),MATCH(Bonds!G66,Data!$D$30:$J$30,0))+INDEX(Bond_Mult_200,MATCH(Bonds!K66,Data!$C$31:$C$35,0),MATCH(Bonds!G66,Data!$D$30:$J$30,0))*(I66-K66)))</f>
        <v/>
      </c>
      <c r="P66" s="38"/>
      <c r="Q66" s="235" t="str">
        <f t="shared" si="2"/>
        <v/>
      </c>
      <c r="R66" s="77"/>
      <c r="S66" s="78"/>
      <c r="T66" s="82"/>
    </row>
    <row r="67" spans="2:20" x14ac:dyDescent="0.2">
      <c r="B67" s="79"/>
      <c r="C67" s="245"/>
      <c r="D67" s="172"/>
      <c r="E67" s="246">
        <v>0</v>
      </c>
      <c r="F67" s="172"/>
      <c r="G67" s="247"/>
      <c r="H67" s="172"/>
      <c r="I67" s="248"/>
      <c r="J67" s="38"/>
      <c r="K67" s="80" t="str">
        <f t="shared" si="0"/>
        <v/>
      </c>
      <c r="L67" s="38"/>
      <c r="M67" s="249" t="s">
        <v>88</v>
      </c>
      <c r="N67" s="172"/>
      <c r="O67" s="81" t="str">
        <f>IF(C67="","",IF(M67="Y","",INDEX(Bond_Base_200,MATCH(Bonds!K67,Data!$C$31:$C$35,0),MATCH(Bonds!G67,Data!$D$30:$J$30,0))+INDEX(Bond_Mult_200,MATCH(Bonds!K67,Data!$C$31:$C$35,0),MATCH(Bonds!G67,Data!$D$30:$J$30,0))*(I67-K67)))</f>
        <v/>
      </c>
      <c r="P67" s="38"/>
      <c r="Q67" s="235" t="str">
        <f t="shared" si="2"/>
        <v/>
      </c>
      <c r="R67" s="77"/>
      <c r="S67" s="78"/>
      <c r="T67" s="82"/>
    </row>
    <row r="68" spans="2:20" x14ac:dyDescent="0.2">
      <c r="B68" s="79"/>
      <c r="C68" s="245"/>
      <c r="D68" s="172"/>
      <c r="E68" s="246">
        <v>0</v>
      </c>
      <c r="F68" s="172"/>
      <c r="G68" s="247"/>
      <c r="H68" s="172"/>
      <c r="I68" s="248"/>
      <c r="J68" s="38"/>
      <c r="K68" s="80" t="str">
        <f t="shared" si="0"/>
        <v/>
      </c>
      <c r="L68" s="38"/>
      <c r="M68" s="249" t="s">
        <v>88</v>
      </c>
      <c r="N68" s="172"/>
      <c r="O68" s="81" t="str">
        <f>IF(C68="","",IF(M68="Y","",INDEX(Bond_Base_200,MATCH(Bonds!K68,Data!$C$31:$C$35,0),MATCH(Bonds!G68,Data!$D$30:$J$30,0))+INDEX(Bond_Mult_200,MATCH(Bonds!K68,Data!$C$31:$C$35,0),MATCH(Bonds!G68,Data!$D$30:$J$30,0))*(I68-K68)))</f>
        <v/>
      </c>
      <c r="P68" s="38"/>
      <c r="Q68" s="235" t="str">
        <f t="shared" si="2"/>
        <v/>
      </c>
      <c r="R68" s="77"/>
      <c r="S68" s="78"/>
      <c r="T68" s="82"/>
    </row>
    <row r="69" spans="2:20" x14ac:dyDescent="0.2">
      <c r="B69" s="79"/>
      <c r="C69" s="245"/>
      <c r="D69" s="172"/>
      <c r="E69" s="246">
        <v>0</v>
      </c>
      <c r="F69" s="172"/>
      <c r="G69" s="247"/>
      <c r="H69" s="172"/>
      <c r="I69" s="248"/>
      <c r="J69" s="38"/>
      <c r="K69" s="80" t="str">
        <f t="shared" si="0"/>
        <v/>
      </c>
      <c r="L69" s="38"/>
      <c r="M69" s="249" t="s">
        <v>88</v>
      </c>
      <c r="N69" s="172"/>
      <c r="O69" s="81" t="str">
        <f>IF(C69="","",IF(M69="Y","",INDEX(Bond_Base_200,MATCH(Bonds!K69,Data!$C$31:$C$35,0),MATCH(Bonds!G69,Data!$D$30:$J$30,0))+INDEX(Bond_Mult_200,MATCH(Bonds!K69,Data!$C$31:$C$35,0),MATCH(Bonds!G69,Data!$D$30:$J$30,0))*(I69-K69)))</f>
        <v/>
      </c>
      <c r="P69" s="38"/>
      <c r="Q69" s="235" t="str">
        <f t="shared" si="2"/>
        <v/>
      </c>
      <c r="R69" s="77"/>
      <c r="S69" s="78"/>
      <c r="T69" s="82"/>
    </row>
    <row r="70" spans="2:20" x14ac:dyDescent="0.2">
      <c r="B70" s="79"/>
      <c r="C70" s="245"/>
      <c r="D70" s="172"/>
      <c r="E70" s="246">
        <v>0</v>
      </c>
      <c r="F70" s="172"/>
      <c r="G70" s="247"/>
      <c r="H70" s="172"/>
      <c r="I70" s="248"/>
      <c r="J70" s="38"/>
      <c r="K70" s="80" t="str">
        <f t="shared" si="0"/>
        <v/>
      </c>
      <c r="L70" s="38"/>
      <c r="M70" s="249" t="s">
        <v>88</v>
      </c>
      <c r="N70" s="172"/>
      <c r="O70" s="81" t="str">
        <f>IF(C70="","",IF(M70="Y","",INDEX(Bond_Base_200,MATCH(Bonds!K70,Data!$C$31:$C$35,0),MATCH(Bonds!G70,Data!$D$30:$J$30,0))+INDEX(Bond_Mult_200,MATCH(Bonds!K70,Data!$C$31:$C$35,0),MATCH(Bonds!G70,Data!$D$30:$J$30,0))*(I70-K70)))</f>
        <v/>
      </c>
      <c r="P70" s="38"/>
      <c r="Q70" s="235" t="str">
        <f t="shared" si="2"/>
        <v/>
      </c>
      <c r="R70" s="77"/>
      <c r="S70" s="78"/>
      <c r="T70" s="82"/>
    </row>
    <row r="71" spans="2:20" x14ac:dyDescent="0.2">
      <c r="B71" s="79"/>
      <c r="C71" s="245"/>
      <c r="D71" s="172"/>
      <c r="E71" s="246">
        <v>0</v>
      </c>
      <c r="F71" s="172"/>
      <c r="G71" s="247"/>
      <c r="H71" s="172"/>
      <c r="I71" s="248"/>
      <c r="J71" s="38"/>
      <c r="K71" s="80" t="str">
        <f t="shared" si="0"/>
        <v/>
      </c>
      <c r="L71" s="38"/>
      <c r="M71" s="249" t="s">
        <v>88</v>
      </c>
      <c r="N71" s="172"/>
      <c r="O71" s="81" t="str">
        <f>IF(C71="","",IF(M71="Y","",INDEX(Bond_Base_200,MATCH(Bonds!K71,Data!$C$31:$C$35,0),MATCH(Bonds!G71,Data!$D$30:$J$30,0))+INDEX(Bond_Mult_200,MATCH(Bonds!K71,Data!$C$31:$C$35,0),MATCH(Bonds!G71,Data!$D$30:$J$30,0))*(I71-K71)))</f>
        <v/>
      </c>
      <c r="P71" s="38"/>
      <c r="Q71" s="235" t="str">
        <f t="shared" si="2"/>
        <v/>
      </c>
      <c r="R71" s="77"/>
      <c r="S71" s="78"/>
      <c r="T71" s="82"/>
    </row>
    <row r="72" spans="2:20" x14ac:dyDescent="0.2">
      <c r="B72" s="79"/>
      <c r="C72" s="245"/>
      <c r="D72" s="172"/>
      <c r="E72" s="246">
        <v>0</v>
      </c>
      <c r="F72" s="172"/>
      <c r="G72" s="247"/>
      <c r="H72" s="172"/>
      <c r="I72" s="248"/>
      <c r="J72" s="38"/>
      <c r="K72" s="80" t="str">
        <f t="shared" si="0"/>
        <v/>
      </c>
      <c r="L72" s="38"/>
      <c r="M72" s="249" t="s">
        <v>88</v>
      </c>
      <c r="N72" s="172"/>
      <c r="O72" s="81" t="str">
        <f>IF(C72="","",IF(M72="Y","",INDEX(Bond_Base_200,MATCH(Bonds!K72,Data!$C$31:$C$35,0),MATCH(Bonds!G72,Data!$D$30:$J$30,0))+INDEX(Bond_Mult_200,MATCH(Bonds!K72,Data!$C$31:$C$35,0),MATCH(Bonds!G72,Data!$D$30:$J$30,0))*(I72-K72)))</f>
        <v/>
      </c>
      <c r="P72" s="38"/>
      <c r="Q72" s="235" t="str">
        <f t="shared" si="2"/>
        <v/>
      </c>
      <c r="R72" s="77"/>
      <c r="S72" s="78"/>
      <c r="T72" s="82"/>
    </row>
    <row r="73" spans="2:20" x14ac:dyDescent="0.2">
      <c r="B73" s="79"/>
      <c r="C73" s="245"/>
      <c r="D73" s="172"/>
      <c r="E73" s="246">
        <v>0</v>
      </c>
      <c r="F73" s="172"/>
      <c r="G73" s="247"/>
      <c r="H73" s="172"/>
      <c r="I73" s="248"/>
      <c r="J73" s="38"/>
      <c r="K73" s="80" t="str">
        <f t="shared" si="0"/>
        <v/>
      </c>
      <c r="L73" s="38"/>
      <c r="M73" s="249" t="s">
        <v>88</v>
      </c>
      <c r="N73" s="172"/>
      <c r="O73" s="81" t="str">
        <f>IF(C73="","",IF(M73="Y","",INDEX(Bond_Base_200,MATCH(Bonds!K73,Data!$C$31:$C$35,0),MATCH(Bonds!G73,Data!$D$30:$J$30,0))+INDEX(Bond_Mult_200,MATCH(Bonds!K73,Data!$C$31:$C$35,0),MATCH(Bonds!G73,Data!$D$30:$J$30,0))*(I73-K73)))</f>
        <v/>
      </c>
      <c r="P73" s="38"/>
      <c r="Q73" s="235" t="str">
        <f t="shared" si="2"/>
        <v/>
      </c>
      <c r="R73" s="77"/>
      <c r="S73" s="78"/>
      <c r="T73" s="82"/>
    </row>
    <row r="74" spans="2:20" x14ac:dyDescent="0.2">
      <c r="B74" s="79"/>
      <c r="C74" s="245"/>
      <c r="D74" s="172"/>
      <c r="E74" s="246">
        <v>0</v>
      </c>
      <c r="F74" s="172"/>
      <c r="G74" s="247"/>
      <c r="H74" s="172"/>
      <c r="I74" s="248"/>
      <c r="J74" s="38"/>
      <c r="K74" s="80" t="str">
        <f t="shared" si="0"/>
        <v/>
      </c>
      <c r="L74" s="38"/>
      <c r="M74" s="249" t="s">
        <v>88</v>
      </c>
      <c r="N74" s="172"/>
      <c r="O74" s="81" t="str">
        <f>IF(C74="","",IF(M74="Y","",INDEX(Bond_Base_200,MATCH(Bonds!K74,Data!$C$31:$C$35,0),MATCH(Bonds!G74,Data!$D$30:$J$30,0))+INDEX(Bond_Mult_200,MATCH(Bonds!K74,Data!$C$31:$C$35,0),MATCH(Bonds!G74,Data!$D$30:$J$30,0))*(I74-K74)))</f>
        <v/>
      </c>
      <c r="P74" s="38"/>
      <c r="Q74" s="235" t="str">
        <f t="shared" si="2"/>
        <v/>
      </c>
      <c r="R74" s="77"/>
      <c r="S74" s="78"/>
      <c r="T74" s="82"/>
    </row>
    <row r="75" spans="2:20" x14ac:dyDescent="0.2">
      <c r="B75" s="79"/>
      <c r="C75" s="245"/>
      <c r="D75" s="172"/>
      <c r="E75" s="246">
        <v>0</v>
      </c>
      <c r="F75" s="172"/>
      <c r="G75" s="247"/>
      <c r="H75" s="172"/>
      <c r="I75" s="248"/>
      <c r="J75" s="38"/>
      <c r="K75" s="80" t="str">
        <f t="shared" si="0"/>
        <v/>
      </c>
      <c r="L75" s="38"/>
      <c r="M75" s="249" t="s">
        <v>88</v>
      </c>
      <c r="N75" s="172"/>
      <c r="O75" s="81" t="str">
        <f>IF(C75="","",IF(M75="Y","",INDEX(Bond_Base_200,MATCH(Bonds!K75,Data!$C$31:$C$35,0),MATCH(Bonds!G75,Data!$D$30:$J$30,0))+INDEX(Bond_Mult_200,MATCH(Bonds!K75,Data!$C$31:$C$35,0),MATCH(Bonds!G75,Data!$D$30:$J$30,0))*(I75-K75)))</f>
        <v/>
      </c>
      <c r="P75" s="38"/>
      <c r="Q75" s="235" t="str">
        <f t="shared" si="2"/>
        <v/>
      </c>
      <c r="R75" s="77"/>
      <c r="S75" s="78"/>
      <c r="T75" s="82"/>
    </row>
    <row r="76" spans="2:20" x14ac:dyDescent="0.2">
      <c r="B76" s="79"/>
      <c r="C76" s="245"/>
      <c r="D76" s="172"/>
      <c r="E76" s="246">
        <v>0</v>
      </c>
      <c r="F76" s="172"/>
      <c r="G76" s="247"/>
      <c r="H76" s="172"/>
      <c r="I76" s="248"/>
      <c r="J76" s="38"/>
      <c r="K76" s="80" t="str">
        <f t="shared" si="0"/>
        <v/>
      </c>
      <c r="L76" s="38"/>
      <c r="M76" s="249" t="s">
        <v>88</v>
      </c>
      <c r="N76" s="172"/>
      <c r="O76" s="81" t="str">
        <f>IF(C76="","",IF(M76="Y","",INDEX(Bond_Base_200,MATCH(Bonds!K76,Data!$C$31:$C$35,0),MATCH(Bonds!G76,Data!$D$30:$J$30,0))+INDEX(Bond_Mult_200,MATCH(Bonds!K76,Data!$C$31:$C$35,0),MATCH(Bonds!G76,Data!$D$30:$J$30,0))*(I76-K76)))</f>
        <v/>
      </c>
      <c r="P76" s="38"/>
      <c r="Q76" s="235" t="str">
        <f t="shared" si="2"/>
        <v/>
      </c>
      <c r="R76" s="77"/>
      <c r="S76" s="78"/>
      <c r="T76" s="82"/>
    </row>
    <row r="77" spans="2:20" x14ac:dyDescent="0.2">
      <c r="B77" s="79"/>
      <c r="C77" s="245"/>
      <c r="D77" s="172"/>
      <c r="E77" s="246">
        <v>0</v>
      </c>
      <c r="F77" s="172"/>
      <c r="G77" s="247"/>
      <c r="H77" s="172"/>
      <c r="I77" s="248"/>
      <c r="J77" s="38"/>
      <c r="K77" s="80" t="str">
        <f t="shared" si="0"/>
        <v/>
      </c>
      <c r="L77" s="38"/>
      <c r="M77" s="249" t="s">
        <v>88</v>
      </c>
      <c r="N77" s="172"/>
      <c r="O77" s="81" t="str">
        <f>IF(C77="","",IF(M77="Y","",INDEX(Bond_Base_200,MATCH(Bonds!K77,Data!$C$31:$C$35,0),MATCH(Bonds!G77,Data!$D$30:$J$30,0))+INDEX(Bond_Mult_200,MATCH(Bonds!K77,Data!$C$31:$C$35,0),MATCH(Bonds!G77,Data!$D$30:$J$30,0))*(I77-K77)))</f>
        <v/>
      </c>
      <c r="P77" s="38"/>
      <c r="Q77" s="235" t="str">
        <f t="shared" si="2"/>
        <v/>
      </c>
      <c r="R77" s="77"/>
      <c r="S77" s="78"/>
      <c r="T77" s="82"/>
    </row>
    <row r="78" spans="2:20" x14ac:dyDescent="0.2">
      <c r="B78" s="79"/>
      <c r="C78" s="245"/>
      <c r="D78" s="172"/>
      <c r="E78" s="246">
        <v>0</v>
      </c>
      <c r="F78" s="172"/>
      <c r="G78" s="247"/>
      <c r="H78" s="172"/>
      <c r="I78" s="248"/>
      <c r="J78" s="38"/>
      <c r="K78" s="80" t="str">
        <f t="shared" si="0"/>
        <v/>
      </c>
      <c r="L78" s="38"/>
      <c r="M78" s="249" t="s">
        <v>88</v>
      </c>
      <c r="N78" s="172"/>
      <c r="O78" s="81" t="str">
        <f>IF(C78="","",IF(M78="Y","",INDEX(Bond_Base_200,MATCH(Bonds!K78,Data!$C$31:$C$35,0),MATCH(Bonds!G78,Data!$D$30:$J$30,0))+INDEX(Bond_Mult_200,MATCH(Bonds!K78,Data!$C$31:$C$35,0),MATCH(Bonds!G78,Data!$D$30:$J$30,0))*(I78-K78)))</f>
        <v/>
      </c>
      <c r="P78" s="38"/>
      <c r="Q78" s="235" t="str">
        <f t="shared" si="2"/>
        <v/>
      </c>
      <c r="R78" s="77"/>
      <c r="S78" s="78"/>
      <c r="T78" s="82"/>
    </row>
    <row r="79" spans="2:20" x14ac:dyDescent="0.2">
      <c r="B79" s="79"/>
      <c r="C79" s="245"/>
      <c r="D79" s="172"/>
      <c r="E79" s="246">
        <v>0</v>
      </c>
      <c r="F79" s="172"/>
      <c r="G79" s="247"/>
      <c r="H79" s="172"/>
      <c r="I79" s="248"/>
      <c r="J79" s="38"/>
      <c r="K79" s="80" t="str">
        <f t="shared" si="0"/>
        <v/>
      </c>
      <c r="L79" s="38"/>
      <c r="M79" s="249" t="s">
        <v>88</v>
      </c>
      <c r="N79" s="172"/>
      <c r="O79" s="81" t="str">
        <f>IF(C79="","",IF(M79="Y","",INDEX(Bond_Base_200,MATCH(Bonds!K79,Data!$C$31:$C$35,0),MATCH(Bonds!G79,Data!$D$30:$J$30,0))+INDEX(Bond_Mult_200,MATCH(Bonds!K79,Data!$C$31:$C$35,0),MATCH(Bonds!G79,Data!$D$30:$J$30,0))*(I79-K79)))</f>
        <v/>
      </c>
      <c r="P79" s="38"/>
      <c r="Q79" s="235" t="str">
        <f t="shared" si="2"/>
        <v/>
      </c>
      <c r="R79" s="77"/>
      <c r="S79" s="78"/>
      <c r="T79" s="82"/>
    </row>
    <row r="80" spans="2:20" x14ac:dyDescent="0.2">
      <c r="B80" s="79"/>
      <c r="C80" s="245"/>
      <c r="D80" s="172"/>
      <c r="E80" s="246">
        <v>0</v>
      </c>
      <c r="F80" s="172"/>
      <c r="G80" s="247"/>
      <c r="H80" s="172"/>
      <c r="I80" s="248"/>
      <c r="J80" s="38"/>
      <c r="K80" s="80" t="str">
        <f t="shared" si="0"/>
        <v/>
      </c>
      <c r="L80" s="38"/>
      <c r="M80" s="249" t="s">
        <v>88</v>
      </c>
      <c r="N80" s="172"/>
      <c r="O80" s="81" t="str">
        <f>IF(C80="","",IF(M80="Y","",INDEX(Bond_Base_200,MATCH(Bonds!K80,Data!$C$31:$C$35,0),MATCH(Bonds!G80,Data!$D$30:$J$30,0))+INDEX(Bond_Mult_200,MATCH(Bonds!K80,Data!$C$31:$C$35,0),MATCH(Bonds!G80,Data!$D$30:$J$30,0))*(I80-K80)))</f>
        <v/>
      </c>
      <c r="P80" s="38"/>
      <c r="Q80" s="235" t="str">
        <f t="shared" si="2"/>
        <v/>
      </c>
      <c r="R80" s="77"/>
      <c r="S80" s="78"/>
      <c r="T80" s="82"/>
    </row>
    <row r="81" spans="2:20" x14ac:dyDescent="0.2">
      <c r="B81" s="79"/>
      <c r="C81" s="245"/>
      <c r="D81" s="172"/>
      <c r="E81" s="246">
        <v>0</v>
      </c>
      <c r="F81" s="172"/>
      <c r="G81" s="247"/>
      <c r="H81" s="172"/>
      <c r="I81" s="248"/>
      <c r="J81" s="38"/>
      <c r="K81" s="80" t="str">
        <f t="shared" si="0"/>
        <v/>
      </c>
      <c r="L81" s="38"/>
      <c r="M81" s="249" t="s">
        <v>88</v>
      </c>
      <c r="N81" s="172"/>
      <c r="O81" s="81" t="str">
        <f>IF(C81="","",IF(M81="Y","",INDEX(Bond_Base_200,MATCH(Bonds!K81,Data!$C$31:$C$35,0),MATCH(Bonds!G81,Data!$D$30:$J$30,0))+INDEX(Bond_Mult_200,MATCH(Bonds!K81,Data!$C$31:$C$35,0),MATCH(Bonds!G81,Data!$D$30:$J$30,0))*(I81-K81)))</f>
        <v/>
      </c>
      <c r="P81" s="38"/>
      <c r="Q81" s="235" t="str">
        <f t="shared" si="2"/>
        <v/>
      </c>
      <c r="R81" s="77"/>
      <c r="S81" s="78"/>
      <c r="T81" s="82"/>
    </row>
    <row r="82" spans="2:20" x14ac:dyDescent="0.2">
      <c r="B82" s="79"/>
      <c r="C82" s="245"/>
      <c r="D82" s="172"/>
      <c r="E82" s="246">
        <v>0</v>
      </c>
      <c r="F82" s="172"/>
      <c r="G82" s="247"/>
      <c r="H82" s="172"/>
      <c r="I82" s="248"/>
      <c r="J82" s="38"/>
      <c r="K82" s="80" t="str">
        <f t="shared" si="0"/>
        <v/>
      </c>
      <c r="L82" s="38"/>
      <c r="M82" s="249" t="s">
        <v>88</v>
      </c>
      <c r="N82" s="172"/>
      <c r="O82" s="81" t="str">
        <f>IF(C82="","",IF(M82="Y","",INDEX(Bond_Base_200,MATCH(Bonds!K82,Data!$C$31:$C$35,0),MATCH(Bonds!G82,Data!$D$30:$J$30,0))+INDEX(Bond_Mult_200,MATCH(Bonds!K82,Data!$C$31:$C$35,0),MATCH(Bonds!G82,Data!$D$30:$J$30,0))*(I82-K82)))</f>
        <v/>
      </c>
      <c r="P82" s="38"/>
      <c r="Q82" s="235" t="str">
        <f t="shared" si="2"/>
        <v/>
      </c>
      <c r="R82" s="77"/>
      <c r="S82" s="78"/>
      <c r="T82" s="82"/>
    </row>
    <row r="83" spans="2:20" x14ac:dyDescent="0.2">
      <c r="B83" s="79"/>
      <c r="C83" s="245"/>
      <c r="D83" s="172"/>
      <c r="E83" s="246">
        <v>0</v>
      </c>
      <c r="F83" s="172"/>
      <c r="G83" s="247"/>
      <c r="H83" s="172"/>
      <c r="I83" s="248"/>
      <c r="J83" s="38"/>
      <c r="K83" s="80" t="str">
        <f t="shared" si="0"/>
        <v/>
      </c>
      <c r="L83" s="38"/>
      <c r="M83" s="249" t="s">
        <v>88</v>
      </c>
      <c r="N83" s="172"/>
      <c r="O83" s="81" t="str">
        <f>IF(C83="","",IF(M83="Y","",INDEX(Bond_Base_200,MATCH(Bonds!K83,Data!$C$31:$C$35,0),MATCH(Bonds!G83,Data!$D$30:$J$30,0))+INDEX(Bond_Mult_200,MATCH(Bonds!K83,Data!$C$31:$C$35,0),MATCH(Bonds!G83,Data!$D$30:$J$30,0))*(I83-K83)))</f>
        <v/>
      </c>
      <c r="P83" s="38"/>
      <c r="Q83" s="235" t="str">
        <f t="shared" si="2"/>
        <v/>
      </c>
      <c r="R83" s="77"/>
      <c r="S83" s="78"/>
      <c r="T83" s="82"/>
    </row>
    <row r="84" spans="2:20" x14ac:dyDescent="0.2">
      <c r="B84" s="79"/>
      <c r="C84" s="245"/>
      <c r="D84" s="172"/>
      <c r="E84" s="246">
        <v>0</v>
      </c>
      <c r="F84" s="172"/>
      <c r="G84" s="247"/>
      <c r="H84" s="172"/>
      <c r="I84" s="248"/>
      <c r="J84" s="38"/>
      <c r="K84" s="80" t="str">
        <f t="shared" si="0"/>
        <v/>
      </c>
      <c r="L84" s="38"/>
      <c r="M84" s="249" t="s">
        <v>88</v>
      </c>
      <c r="N84" s="172"/>
      <c r="O84" s="81" t="str">
        <f>IF(C84="","",IF(M84="Y","",INDEX(Bond_Base_200,MATCH(Bonds!K84,Data!$C$31:$C$35,0),MATCH(Bonds!G84,Data!$D$30:$J$30,0))+INDEX(Bond_Mult_200,MATCH(Bonds!K84,Data!$C$31:$C$35,0),MATCH(Bonds!G84,Data!$D$30:$J$30,0))*(I84-K84)))</f>
        <v/>
      </c>
      <c r="P84" s="38"/>
      <c r="Q84" s="235" t="str">
        <f t="shared" si="2"/>
        <v/>
      </c>
      <c r="R84" s="77"/>
      <c r="S84" s="78"/>
      <c r="T84" s="82"/>
    </row>
    <row r="85" spans="2:20" x14ac:dyDescent="0.2">
      <c r="B85" s="79"/>
      <c r="C85" s="245"/>
      <c r="D85" s="172"/>
      <c r="E85" s="246">
        <v>0</v>
      </c>
      <c r="F85" s="172"/>
      <c r="G85" s="247"/>
      <c r="H85" s="172"/>
      <c r="I85" s="248"/>
      <c r="J85" s="38"/>
      <c r="K85" s="80" t="str">
        <f t="shared" si="0"/>
        <v/>
      </c>
      <c r="L85" s="38"/>
      <c r="M85" s="249" t="s">
        <v>88</v>
      </c>
      <c r="N85" s="172"/>
      <c r="O85" s="81" t="str">
        <f>IF(C85="","",IF(M85="Y","",INDEX(Bond_Base_200,MATCH(Bonds!K85,Data!$C$31:$C$35,0),MATCH(Bonds!G85,Data!$D$30:$J$30,0))+INDEX(Bond_Mult_200,MATCH(Bonds!K85,Data!$C$31:$C$35,0),MATCH(Bonds!G85,Data!$D$30:$J$30,0))*(I85-K85)))</f>
        <v/>
      </c>
      <c r="P85" s="38"/>
      <c r="Q85" s="235" t="str">
        <f t="shared" si="2"/>
        <v/>
      </c>
      <c r="R85" s="77"/>
      <c r="S85" s="78"/>
      <c r="T85" s="82"/>
    </row>
    <row r="86" spans="2:20" x14ac:dyDescent="0.2">
      <c r="B86" s="79"/>
      <c r="C86" s="245"/>
      <c r="D86" s="172"/>
      <c r="E86" s="246">
        <v>0</v>
      </c>
      <c r="F86" s="172"/>
      <c r="G86" s="247"/>
      <c r="H86" s="172"/>
      <c r="I86" s="248"/>
      <c r="J86" s="38"/>
      <c r="K86" s="80" t="str">
        <f t="shared" si="0"/>
        <v/>
      </c>
      <c r="L86" s="38"/>
      <c r="M86" s="249" t="s">
        <v>88</v>
      </c>
      <c r="N86" s="172"/>
      <c r="O86" s="81" t="str">
        <f>IF(C86="","",IF(M86="Y","",INDEX(Bond_Base_200,MATCH(Bonds!K86,Data!$C$31:$C$35,0),MATCH(Bonds!G86,Data!$D$30:$J$30,0))+INDEX(Bond_Mult_200,MATCH(Bonds!K86,Data!$C$31:$C$35,0),MATCH(Bonds!G86,Data!$D$30:$J$30,0))*(I86-K86)))</f>
        <v/>
      </c>
      <c r="P86" s="38"/>
      <c r="Q86" s="235" t="str">
        <f t="shared" si="2"/>
        <v/>
      </c>
      <c r="R86" s="77"/>
      <c r="S86" s="78"/>
      <c r="T86" s="82"/>
    </row>
    <row r="87" spans="2:20" x14ac:dyDescent="0.2">
      <c r="B87" s="79"/>
      <c r="C87" s="245"/>
      <c r="D87" s="172"/>
      <c r="E87" s="246">
        <v>0</v>
      </c>
      <c r="F87" s="172"/>
      <c r="G87" s="247"/>
      <c r="H87" s="172"/>
      <c r="I87" s="248"/>
      <c r="J87" s="38"/>
      <c r="K87" s="80" t="str">
        <f t="shared" si="0"/>
        <v/>
      </c>
      <c r="L87" s="38"/>
      <c r="M87" s="249" t="s">
        <v>88</v>
      </c>
      <c r="N87" s="172"/>
      <c r="O87" s="81" t="str">
        <f>IF(C87="","",IF(M87="Y","",INDEX(Bond_Base_200,MATCH(Bonds!K87,Data!$C$31:$C$35,0),MATCH(Bonds!G87,Data!$D$30:$J$30,0))+INDEX(Bond_Mult_200,MATCH(Bonds!K87,Data!$C$31:$C$35,0),MATCH(Bonds!G87,Data!$D$30:$J$30,0))*(I87-K87)))</f>
        <v/>
      </c>
      <c r="P87" s="38"/>
      <c r="Q87" s="235" t="str">
        <f t="shared" si="2"/>
        <v/>
      </c>
      <c r="R87" s="77"/>
      <c r="S87" s="78"/>
      <c r="T87" s="82"/>
    </row>
    <row r="88" spans="2:20" x14ac:dyDescent="0.2">
      <c r="B88" s="79"/>
      <c r="C88" s="245"/>
      <c r="D88" s="172"/>
      <c r="E88" s="246">
        <v>0</v>
      </c>
      <c r="F88" s="172"/>
      <c r="G88" s="247"/>
      <c r="H88" s="172"/>
      <c r="I88" s="248"/>
      <c r="J88" s="38"/>
      <c r="K88" s="80" t="str">
        <f t="shared" si="0"/>
        <v/>
      </c>
      <c r="L88" s="38"/>
      <c r="M88" s="249" t="s">
        <v>88</v>
      </c>
      <c r="N88" s="172"/>
      <c r="O88" s="81" t="str">
        <f>IF(C88="","",IF(M88="Y","",INDEX(Bond_Base_200,MATCH(Bonds!K88,Data!$C$31:$C$35,0),MATCH(Bonds!G88,Data!$D$30:$J$30,0))+INDEX(Bond_Mult_200,MATCH(Bonds!K88,Data!$C$31:$C$35,0),MATCH(Bonds!G88,Data!$D$30:$J$30,0))*(I88-K88)))</f>
        <v/>
      </c>
      <c r="P88" s="38"/>
      <c r="Q88" s="235" t="str">
        <f t="shared" ref="Q88:Q119" si="3">IF(O88="","",-$O88*$E88)</f>
        <v/>
      </c>
      <c r="R88" s="77"/>
      <c r="S88" s="78"/>
      <c r="T88" s="82"/>
    </row>
    <row r="89" spans="2:20" x14ac:dyDescent="0.2">
      <c r="B89" s="79"/>
      <c r="C89" s="245"/>
      <c r="D89" s="172"/>
      <c r="E89" s="246">
        <v>0</v>
      </c>
      <c r="F89" s="172"/>
      <c r="G89" s="247"/>
      <c r="H89" s="172"/>
      <c r="I89" s="248"/>
      <c r="J89" s="38"/>
      <c r="K89" s="80" t="str">
        <f t="shared" ref="K89:K148" si="4">IF(I89="","",IF(ROUNDUP($I89/5,0)-1&gt;4,4,ROUNDUP($I89/5,0)-1)*5)</f>
        <v/>
      </c>
      <c r="L89" s="38"/>
      <c r="M89" s="249" t="s">
        <v>88</v>
      </c>
      <c r="N89" s="172"/>
      <c r="O89" s="81" t="str">
        <f>IF(C89="","",IF(M89="Y","",INDEX(Bond_Base_200,MATCH(Bonds!K89,Data!$C$31:$C$35,0),MATCH(Bonds!G89,Data!$D$30:$J$30,0))+INDEX(Bond_Mult_200,MATCH(Bonds!K89,Data!$C$31:$C$35,0),MATCH(Bonds!G89,Data!$D$30:$J$30,0))*(I89-K89)))</f>
        <v/>
      </c>
      <c r="P89" s="38"/>
      <c r="Q89" s="235" t="str">
        <f t="shared" si="3"/>
        <v/>
      </c>
      <c r="R89" s="77"/>
      <c r="S89" s="78"/>
      <c r="T89" s="82"/>
    </row>
    <row r="90" spans="2:20" x14ac:dyDescent="0.2">
      <c r="B90" s="79"/>
      <c r="C90" s="245"/>
      <c r="D90" s="172"/>
      <c r="E90" s="246">
        <v>0</v>
      </c>
      <c r="F90" s="172"/>
      <c r="G90" s="247"/>
      <c r="H90" s="172"/>
      <c r="I90" s="248"/>
      <c r="J90" s="38"/>
      <c r="K90" s="80" t="str">
        <f t="shared" si="4"/>
        <v/>
      </c>
      <c r="L90" s="38"/>
      <c r="M90" s="249" t="s">
        <v>88</v>
      </c>
      <c r="N90" s="172"/>
      <c r="O90" s="81" t="str">
        <f>IF(C90="","",IF(M90="Y","",INDEX(Bond_Base_200,MATCH(Bonds!K90,Data!$C$31:$C$35,0),MATCH(Bonds!G90,Data!$D$30:$J$30,0))+INDEX(Bond_Mult_200,MATCH(Bonds!K90,Data!$C$31:$C$35,0),MATCH(Bonds!G90,Data!$D$30:$J$30,0))*(I90-K90)))</f>
        <v/>
      </c>
      <c r="P90" s="38"/>
      <c r="Q90" s="235" t="str">
        <f t="shared" si="3"/>
        <v/>
      </c>
      <c r="R90" s="77"/>
      <c r="S90" s="78"/>
      <c r="T90" s="82"/>
    </row>
    <row r="91" spans="2:20" x14ac:dyDescent="0.2">
      <c r="B91" s="79"/>
      <c r="C91" s="245"/>
      <c r="D91" s="172"/>
      <c r="E91" s="246">
        <v>0</v>
      </c>
      <c r="F91" s="172"/>
      <c r="G91" s="247"/>
      <c r="H91" s="172"/>
      <c r="I91" s="248"/>
      <c r="J91" s="38"/>
      <c r="K91" s="80" t="str">
        <f t="shared" si="4"/>
        <v/>
      </c>
      <c r="L91" s="38"/>
      <c r="M91" s="249" t="s">
        <v>88</v>
      </c>
      <c r="N91" s="172"/>
      <c r="O91" s="81" t="str">
        <f>IF(C91="","",IF(M91="Y","",INDEX(Bond_Base_200,MATCH(Bonds!K91,Data!$C$31:$C$35,0),MATCH(Bonds!G91,Data!$D$30:$J$30,0))+INDEX(Bond_Mult_200,MATCH(Bonds!K91,Data!$C$31:$C$35,0),MATCH(Bonds!G91,Data!$D$30:$J$30,0))*(I91-K91)))</f>
        <v/>
      </c>
      <c r="P91" s="38"/>
      <c r="Q91" s="235" t="str">
        <f t="shared" si="3"/>
        <v/>
      </c>
      <c r="R91" s="77"/>
      <c r="S91" s="78"/>
      <c r="T91" s="82"/>
    </row>
    <row r="92" spans="2:20" x14ac:dyDescent="0.2">
      <c r="B92" s="79"/>
      <c r="C92" s="245"/>
      <c r="D92" s="172"/>
      <c r="E92" s="246">
        <v>0</v>
      </c>
      <c r="F92" s="172"/>
      <c r="G92" s="247"/>
      <c r="H92" s="172"/>
      <c r="I92" s="248"/>
      <c r="J92" s="38"/>
      <c r="K92" s="80" t="str">
        <f t="shared" si="4"/>
        <v/>
      </c>
      <c r="L92" s="38"/>
      <c r="M92" s="249" t="s">
        <v>88</v>
      </c>
      <c r="N92" s="172"/>
      <c r="O92" s="81" t="str">
        <f>IF(C92="","",IF(M92="Y","",INDEX(Bond_Base_200,MATCH(Bonds!K92,Data!$C$31:$C$35,0),MATCH(Bonds!G92,Data!$D$30:$J$30,0))+INDEX(Bond_Mult_200,MATCH(Bonds!K92,Data!$C$31:$C$35,0),MATCH(Bonds!G92,Data!$D$30:$J$30,0))*(I92-K92)))</f>
        <v/>
      </c>
      <c r="P92" s="38"/>
      <c r="Q92" s="235" t="str">
        <f t="shared" si="3"/>
        <v/>
      </c>
      <c r="R92" s="77"/>
      <c r="S92" s="78"/>
      <c r="T92" s="82"/>
    </row>
    <row r="93" spans="2:20" x14ac:dyDescent="0.2">
      <c r="B93" s="79"/>
      <c r="C93" s="245"/>
      <c r="D93" s="172"/>
      <c r="E93" s="246">
        <v>0</v>
      </c>
      <c r="F93" s="172"/>
      <c r="G93" s="247"/>
      <c r="H93" s="172"/>
      <c r="I93" s="248"/>
      <c r="J93" s="38"/>
      <c r="K93" s="80" t="str">
        <f t="shared" si="4"/>
        <v/>
      </c>
      <c r="L93" s="38"/>
      <c r="M93" s="249" t="s">
        <v>88</v>
      </c>
      <c r="N93" s="172"/>
      <c r="O93" s="81" t="str">
        <f>IF(C93="","",IF(M93="Y","",INDEX(Bond_Base_200,MATCH(Bonds!K93,Data!$C$31:$C$35,0),MATCH(Bonds!G93,Data!$D$30:$J$30,0))+INDEX(Bond_Mult_200,MATCH(Bonds!K93,Data!$C$31:$C$35,0),MATCH(Bonds!G93,Data!$D$30:$J$30,0))*(I93-K93)))</f>
        <v/>
      </c>
      <c r="P93" s="38"/>
      <c r="Q93" s="235" t="str">
        <f t="shared" si="3"/>
        <v/>
      </c>
      <c r="R93" s="77"/>
      <c r="S93" s="78"/>
      <c r="T93" s="82"/>
    </row>
    <row r="94" spans="2:20" x14ac:dyDescent="0.2">
      <c r="B94" s="79"/>
      <c r="C94" s="245"/>
      <c r="D94" s="172"/>
      <c r="E94" s="246">
        <v>0</v>
      </c>
      <c r="F94" s="172"/>
      <c r="G94" s="247"/>
      <c r="H94" s="172"/>
      <c r="I94" s="248"/>
      <c r="J94" s="38"/>
      <c r="K94" s="80" t="str">
        <f t="shared" si="4"/>
        <v/>
      </c>
      <c r="L94" s="38"/>
      <c r="M94" s="249" t="s">
        <v>88</v>
      </c>
      <c r="N94" s="172"/>
      <c r="O94" s="81" t="str">
        <f>IF(C94="","",IF(M94="Y","",INDEX(Bond_Base_200,MATCH(Bonds!K94,Data!$C$31:$C$35,0),MATCH(Bonds!G94,Data!$D$30:$J$30,0))+INDEX(Bond_Mult_200,MATCH(Bonds!K94,Data!$C$31:$C$35,0),MATCH(Bonds!G94,Data!$D$30:$J$30,0))*(I94-K94)))</f>
        <v/>
      </c>
      <c r="P94" s="38"/>
      <c r="Q94" s="235" t="str">
        <f t="shared" si="3"/>
        <v/>
      </c>
      <c r="R94" s="77"/>
      <c r="S94" s="78"/>
      <c r="T94" s="82"/>
    </row>
    <row r="95" spans="2:20" x14ac:dyDescent="0.2">
      <c r="B95" s="79"/>
      <c r="C95" s="245"/>
      <c r="D95" s="172"/>
      <c r="E95" s="246">
        <v>0</v>
      </c>
      <c r="F95" s="172"/>
      <c r="G95" s="247"/>
      <c r="H95" s="172"/>
      <c r="I95" s="248"/>
      <c r="J95" s="38"/>
      <c r="K95" s="80" t="str">
        <f t="shared" si="4"/>
        <v/>
      </c>
      <c r="L95" s="38"/>
      <c r="M95" s="249" t="s">
        <v>88</v>
      </c>
      <c r="N95" s="172"/>
      <c r="O95" s="81" t="str">
        <f>IF(C95="","",IF(M95="Y","",INDEX(Bond_Base_200,MATCH(Bonds!K95,Data!$C$31:$C$35,0),MATCH(Bonds!G95,Data!$D$30:$J$30,0))+INDEX(Bond_Mult_200,MATCH(Bonds!K95,Data!$C$31:$C$35,0),MATCH(Bonds!G95,Data!$D$30:$J$30,0))*(I95-K95)))</f>
        <v/>
      </c>
      <c r="P95" s="38"/>
      <c r="Q95" s="235" t="str">
        <f t="shared" si="3"/>
        <v/>
      </c>
      <c r="R95" s="77"/>
      <c r="S95" s="78"/>
      <c r="T95" s="82"/>
    </row>
    <row r="96" spans="2:20" x14ac:dyDescent="0.2">
      <c r="B96" s="79"/>
      <c r="C96" s="245"/>
      <c r="D96" s="172"/>
      <c r="E96" s="246">
        <v>0</v>
      </c>
      <c r="F96" s="172"/>
      <c r="G96" s="247"/>
      <c r="H96" s="172"/>
      <c r="I96" s="248"/>
      <c r="J96" s="38"/>
      <c r="K96" s="80" t="str">
        <f t="shared" si="4"/>
        <v/>
      </c>
      <c r="L96" s="38"/>
      <c r="M96" s="249" t="s">
        <v>88</v>
      </c>
      <c r="N96" s="172"/>
      <c r="O96" s="81" t="str">
        <f>IF(C96="","",IF(M96="Y","",INDEX(Bond_Base_200,MATCH(Bonds!K96,Data!$C$31:$C$35,0),MATCH(Bonds!G96,Data!$D$30:$J$30,0))+INDEX(Bond_Mult_200,MATCH(Bonds!K96,Data!$C$31:$C$35,0),MATCH(Bonds!G96,Data!$D$30:$J$30,0))*(I96-K96)))</f>
        <v/>
      </c>
      <c r="P96" s="38"/>
      <c r="Q96" s="235" t="str">
        <f t="shared" si="3"/>
        <v/>
      </c>
      <c r="R96" s="77"/>
      <c r="S96" s="78"/>
      <c r="T96" s="82"/>
    </row>
    <row r="97" spans="2:20" x14ac:dyDescent="0.2">
      <c r="B97" s="79"/>
      <c r="C97" s="245"/>
      <c r="D97" s="172"/>
      <c r="E97" s="246">
        <v>0</v>
      </c>
      <c r="F97" s="172"/>
      <c r="G97" s="247"/>
      <c r="H97" s="172"/>
      <c r="I97" s="248"/>
      <c r="J97" s="38"/>
      <c r="K97" s="80" t="str">
        <f t="shared" si="4"/>
        <v/>
      </c>
      <c r="L97" s="38"/>
      <c r="M97" s="249" t="s">
        <v>88</v>
      </c>
      <c r="N97" s="172"/>
      <c r="O97" s="81" t="str">
        <f>IF(C97="","",IF(M97="Y","",INDEX(Bond_Base_200,MATCH(Bonds!K97,Data!$C$31:$C$35,0),MATCH(Bonds!G97,Data!$D$30:$J$30,0))+INDEX(Bond_Mult_200,MATCH(Bonds!K97,Data!$C$31:$C$35,0),MATCH(Bonds!G97,Data!$D$30:$J$30,0))*(I97-K97)))</f>
        <v/>
      </c>
      <c r="P97" s="38"/>
      <c r="Q97" s="235" t="str">
        <f t="shared" si="3"/>
        <v/>
      </c>
      <c r="R97" s="77"/>
      <c r="S97" s="78"/>
      <c r="T97" s="82"/>
    </row>
    <row r="98" spans="2:20" x14ac:dyDescent="0.2">
      <c r="B98" s="79"/>
      <c r="C98" s="245"/>
      <c r="D98" s="172"/>
      <c r="E98" s="246">
        <v>0</v>
      </c>
      <c r="F98" s="172"/>
      <c r="G98" s="247"/>
      <c r="H98" s="172"/>
      <c r="I98" s="248"/>
      <c r="J98" s="38"/>
      <c r="K98" s="80" t="str">
        <f t="shared" si="4"/>
        <v/>
      </c>
      <c r="L98" s="38"/>
      <c r="M98" s="249" t="s">
        <v>88</v>
      </c>
      <c r="N98" s="172"/>
      <c r="O98" s="81" t="str">
        <f>IF(C98="","",IF(M98="Y","",INDEX(Bond_Base_200,MATCH(Bonds!K98,Data!$C$31:$C$35,0),MATCH(Bonds!G98,Data!$D$30:$J$30,0))+INDEX(Bond_Mult_200,MATCH(Bonds!K98,Data!$C$31:$C$35,0),MATCH(Bonds!G98,Data!$D$30:$J$30,0))*(I98-K98)))</f>
        <v/>
      </c>
      <c r="P98" s="38"/>
      <c r="Q98" s="235" t="str">
        <f t="shared" si="3"/>
        <v/>
      </c>
      <c r="R98" s="77"/>
      <c r="S98" s="78"/>
      <c r="T98" s="82"/>
    </row>
    <row r="99" spans="2:20" x14ac:dyDescent="0.2">
      <c r="B99" s="79"/>
      <c r="C99" s="245"/>
      <c r="D99" s="172"/>
      <c r="E99" s="246">
        <v>0</v>
      </c>
      <c r="F99" s="172"/>
      <c r="G99" s="247"/>
      <c r="H99" s="172"/>
      <c r="I99" s="248"/>
      <c r="J99" s="38"/>
      <c r="K99" s="80" t="str">
        <f t="shared" si="4"/>
        <v/>
      </c>
      <c r="L99" s="38"/>
      <c r="M99" s="249" t="s">
        <v>88</v>
      </c>
      <c r="N99" s="172"/>
      <c r="O99" s="81" t="str">
        <f>IF(C99="","",IF(M99="Y","",INDEX(Bond_Base_200,MATCH(Bonds!K99,Data!$C$31:$C$35,0),MATCH(Bonds!G99,Data!$D$30:$J$30,0))+INDEX(Bond_Mult_200,MATCH(Bonds!K99,Data!$C$31:$C$35,0),MATCH(Bonds!G99,Data!$D$30:$J$30,0))*(I99-K99)))</f>
        <v/>
      </c>
      <c r="P99" s="38"/>
      <c r="Q99" s="235" t="str">
        <f t="shared" si="3"/>
        <v/>
      </c>
      <c r="R99" s="77"/>
      <c r="S99" s="78"/>
      <c r="T99" s="82"/>
    </row>
    <row r="100" spans="2:20" x14ac:dyDescent="0.2">
      <c r="B100" s="79"/>
      <c r="C100" s="245"/>
      <c r="D100" s="172"/>
      <c r="E100" s="246">
        <v>0</v>
      </c>
      <c r="F100" s="172"/>
      <c r="G100" s="247"/>
      <c r="H100" s="172"/>
      <c r="I100" s="248"/>
      <c r="J100" s="38"/>
      <c r="K100" s="80" t="str">
        <f t="shared" si="4"/>
        <v/>
      </c>
      <c r="L100" s="38"/>
      <c r="M100" s="249" t="s">
        <v>88</v>
      </c>
      <c r="N100" s="172"/>
      <c r="O100" s="81" t="str">
        <f>IF(C100="","",IF(M100="Y","",INDEX(Bond_Base_200,MATCH(Bonds!K100,Data!$C$31:$C$35,0),MATCH(Bonds!G100,Data!$D$30:$J$30,0))+INDEX(Bond_Mult_200,MATCH(Bonds!K100,Data!$C$31:$C$35,0),MATCH(Bonds!G100,Data!$D$30:$J$30,0))*(I100-K100)))</f>
        <v/>
      </c>
      <c r="P100" s="38"/>
      <c r="Q100" s="235" t="str">
        <f t="shared" si="3"/>
        <v/>
      </c>
      <c r="R100" s="77"/>
      <c r="S100" s="78"/>
      <c r="T100" s="82"/>
    </row>
    <row r="101" spans="2:20" x14ac:dyDescent="0.2">
      <c r="B101" s="79"/>
      <c r="C101" s="245"/>
      <c r="D101" s="172"/>
      <c r="E101" s="246">
        <v>0</v>
      </c>
      <c r="F101" s="172"/>
      <c r="G101" s="247"/>
      <c r="H101" s="172"/>
      <c r="I101" s="248"/>
      <c r="J101" s="38"/>
      <c r="K101" s="80" t="str">
        <f t="shared" si="4"/>
        <v/>
      </c>
      <c r="L101" s="38"/>
      <c r="M101" s="249" t="s">
        <v>88</v>
      </c>
      <c r="N101" s="172"/>
      <c r="O101" s="81" t="str">
        <f>IF(C101="","",IF(M101="Y","",INDEX(Bond_Base_200,MATCH(Bonds!K101,Data!$C$31:$C$35,0),MATCH(Bonds!G101,Data!$D$30:$J$30,0))+INDEX(Bond_Mult_200,MATCH(Bonds!K101,Data!$C$31:$C$35,0),MATCH(Bonds!G101,Data!$D$30:$J$30,0))*(I101-K101)))</f>
        <v/>
      </c>
      <c r="P101" s="38"/>
      <c r="Q101" s="235" t="str">
        <f t="shared" si="3"/>
        <v/>
      </c>
      <c r="R101" s="77"/>
      <c r="S101" s="78"/>
      <c r="T101" s="82"/>
    </row>
    <row r="102" spans="2:20" x14ac:dyDescent="0.2">
      <c r="B102" s="79"/>
      <c r="C102" s="245"/>
      <c r="D102" s="172"/>
      <c r="E102" s="246">
        <v>0</v>
      </c>
      <c r="F102" s="172"/>
      <c r="G102" s="247"/>
      <c r="H102" s="172"/>
      <c r="I102" s="248"/>
      <c r="J102" s="38"/>
      <c r="K102" s="80" t="str">
        <f t="shared" si="4"/>
        <v/>
      </c>
      <c r="L102" s="38"/>
      <c r="M102" s="249" t="s">
        <v>88</v>
      </c>
      <c r="N102" s="172"/>
      <c r="O102" s="81" t="str">
        <f>IF(C102="","",IF(M102="Y","",INDEX(Bond_Base_200,MATCH(Bonds!K102,Data!$C$31:$C$35,0),MATCH(Bonds!G102,Data!$D$30:$J$30,0))+INDEX(Bond_Mult_200,MATCH(Bonds!K102,Data!$C$31:$C$35,0),MATCH(Bonds!G102,Data!$D$30:$J$30,0))*(I102-K102)))</f>
        <v/>
      </c>
      <c r="P102" s="38"/>
      <c r="Q102" s="235" t="str">
        <f t="shared" si="3"/>
        <v/>
      </c>
      <c r="R102" s="77"/>
      <c r="S102" s="78"/>
      <c r="T102" s="82"/>
    </row>
    <row r="103" spans="2:20" x14ac:dyDescent="0.2">
      <c r="B103" s="79"/>
      <c r="C103" s="245"/>
      <c r="D103" s="172"/>
      <c r="E103" s="246">
        <v>0</v>
      </c>
      <c r="F103" s="172"/>
      <c r="G103" s="247"/>
      <c r="H103" s="172"/>
      <c r="I103" s="248"/>
      <c r="J103" s="38"/>
      <c r="K103" s="80" t="str">
        <f t="shared" si="4"/>
        <v/>
      </c>
      <c r="L103" s="38"/>
      <c r="M103" s="249" t="s">
        <v>88</v>
      </c>
      <c r="N103" s="172"/>
      <c r="O103" s="81" t="str">
        <f>IF(C103="","",IF(M103="Y","",INDEX(Bond_Base_200,MATCH(Bonds!K103,Data!$C$31:$C$35,0),MATCH(Bonds!G103,Data!$D$30:$J$30,0))+INDEX(Bond_Mult_200,MATCH(Bonds!K103,Data!$C$31:$C$35,0),MATCH(Bonds!G103,Data!$D$30:$J$30,0))*(I103-K103)))</f>
        <v/>
      </c>
      <c r="P103" s="38"/>
      <c r="Q103" s="235" t="str">
        <f t="shared" si="3"/>
        <v/>
      </c>
      <c r="R103" s="77"/>
      <c r="S103" s="78"/>
      <c r="T103" s="82"/>
    </row>
    <row r="104" spans="2:20" x14ac:dyDescent="0.2">
      <c r="B104" s="79"/>
      <c r="C104" s="245"/>
      <c r="D104" s="172"/>
      <c r="E104" s="246">
        <v>0</v>
      </c>
      <c r="F104" s="172"/>
      <c r="G104" s="247"/>
      <c r="H104" s="172"/>
      <c r="I104" s="248"/>
      <c r="J104" s="38"/>
      <c r="K104" s="80" t="str">
        <f t="shared" si="4"/>
        <v/>
      </c>
      <c r="L104" s="38"/>
      <c r="M104" s="249" t="s">
        <v>88</v>
      </c>
      <c r="N104" s="172"/>
      <c r="O104" s="81" t="str">
        <f>IF(C104="","",IF(M104="Y","",INDEX(Bond_Base_200,MATCH(Bonds!K104,Data!$C$31:$C$35,0),MATCH(Bonds!G104,Data!$D$30:$J$30,0))+INDEX(Bond_Mult_200,MATCH(Bonds!K104,Data!$C$31:$C$35,0),MATCH(Bonds!G104,Data!$D$30:$J$30,0))*(I104-K104)))</f>
        <v/>
      </c>
      <c r="P104" s="38"/>
      <c r="Q104" s="235" t="str">
        <f t="shared" si="3"/>
        <v/>
      </c>
      <c r="R104" s="77"/>
      <c r="S104" s="78"/>
      <c r="T104" s="82"/>
    </row>
    <row r="105" spans="2:20" x14ac:dyDescent="0.2">
      <c r="B105" s="79"/>
      <c r="C105" s="245"/>
      <c r="D105" s="172"/>
      <c r="E105" s="246">
        <v>0</v>
      </c>
      <c r="F105" s="172"/>
      <c r="G105" s="247"/>
      <c r="H105" s="172"/>
      <c r="I105" s="248"/>
      <c r="J105" s="38"/>
      <c r="K105" s="80" t="str">
        <f t="shared" si="4"/>
        <v/>
      </c>
      <c r="L105" s="38"/>
      <c r="M105" s="249" t="s">
        <v>88</v>
      </c>
      <c r="N105" s="172"/>
      <c r="O105" s="81" t="str">
        <f>IF(C105="","",IF(M105="Y","",INDEX(Bond_Base_200,MATCH(Bonds!K105,Data!$C$31:$C$35,0),MATCH(Bonds!G105,Data!$D$30:$J$30,0))+INDEX(Bond_Mult_200,MATCH(Bonds!K105,Data!$C$31:$C$35,0),MATCH(Bonds!G105,Data!$D$30:$J$30,0))*(I105-K105)))</f>
        <v/>
      </c>
      <c r="P105" s="38"/>
      <c r="Q105" s="235" t="str">
        <f t="shared" si="3"/>
        <v/>
      </c>
      <c r="R105" s="77"/>
      <c r="S105" s="78"/>
      <c r="T105" s="82"/>
    </row>
    <row r="106" spans="2:20" x14ac:dyDescent="0.2">
      <c r="B106" s="79"/>
      <c r="C106" s="245"/>
      <c r="D106" s="172"/>
      <c r="E106" s="246">
        <v>0</v>
      </c>
      <c r="F106" s="172"/>
      <c r="G106" s="247"/>
      <c r="H106" s="172"/>
      <c r="I106" s="248"/>
      <c r="J106" s="38"/>
      <c r="K106" s="80" t="str">
        <f t="shared" si="4"/>
        <v/>
      </c>
      <c r="L106" s="38"/>
      <c r="M106" s="249" t="s">
        <v>88</v>
      </c>
      <c r="N106" s="172"/>
      <c r="O106" s="81" t="str">
        <f>IF(C106="","",IF(M106="Y","",INDEX(Bond_Base_200,MATCH(Bonds!K106,Data!$C$31:$C$35,0),MATCH(Bonds!G106,Data!$D$30:$J$30,0))+INDEX(Bond_Mult_200,MATCH(Bonds!K106,Data!$C$31:$C$35,0),MATCH(Bonds!G106,Data!$D$30:$J$30,0))*(I106-K106)))</f>
        <v/>
      </c>
      <c r="P106" s="38"/>
      <c r="Q106" s="235" t="str">
        <f t="shared" si="3"/>
        <v/>
      </c>
      <c r="R106" s="77"/>
      <c r="S106" s="78"/>
      <c r="T106" s="82"/>
    </row>
    <row r="107" spans="2:20" x14ac:dyDescent="0.2">
      <c r="B107" s="79"/>
      <c r="C107" s="245"/>
      <c r="D107" s="172"/>
      <c r="E107" s="246">
        <v>0</v>
      </c>
      <c r="F107" s="172"/>
      <c r="G107" s="247"/>
      <c r="H107" s="172"/>
      <c r="I107" s="248"/>
      <c r="J107" s="38"/>
      <c r="K107" s="80" t="str">
        <f t="shared" si="4"/>
        <v/>
      </c>
      <c r="L107" s="38"/>
      <c r="M107" s="249" t="s">
        <v>88</v>
      </c>
      <c r="N107" s="172"/>
      <c r="O107" s="81" t="str">
        <f>IF(C107="","",IF(M107="Y","",INDEX(Bond_Base_200,MATCH(Bonds!K107,Data!$C$31:$C$35,0),MATCH(Bonds!G107,Data!$D$30:$J$30,0))+INDEX(Bond_Mult_200,MATCH(Bonds!K107,Data!$C$31:$C$35,0),MATCH(Bonds!G107,Data!$D$30:$J$30,0))*(I107-K107)))</f>
        <v/>
      </c>
      <c r="P107" s="38"/>
      <c r="Q107" s="235" t="str">
        <f t="shared" si="3"/>
        <v/>
      </c>
      <c r="R107" s="77"/>
      <c r="S107" s="78"/>
      <c r="T107" s="82"/>
    </row>
    <row r="108" spans="2:20" x14ac:dyDescent="0.2">
      <c r="B108" s="79"/>
      <c r="C108" s="245"/>
      <c r="D108" s="172"/>
      <c r="E108" s="246">
        <v>0</v>
      </c>
      <c r="F108" s="172"/>
      <c r="G108" s="247"/>
      <c r="H108" s="172"/>
      <c r="I108" s="248"/>
      <c r="J108" s="38"/>
      <c r="K108" s="80" t="str">
        <f t="shared" si="4"/>
        <v/>
      </c>
      <c r="L108" s="38"/>
      <c r="M108" s="249" t="s">
        <v>88</v>
      </c>
      <c r="N108" s="172"/>
      <c r="O108" s="81" t="str">
        <f>IF(C108="","",IF(M108="Y","",INDEX(Bond_Base_200,MATCH(Bonds!K108,Data!$C$31:$C$35,0),MATCH(Bonds!G108,Data!$D$30:$J$30,0))+INDEX(Bond_Mult_200,MATCH(Bonds!K108,Data!$C$31:$C$35,0),MATCH(Bonds!G108,Data!$D$30:$J$30,0))*(I108-K108)))</f>
        <v/>
      </c>
      <c r="P108" s="38"/>
      <c r="Q108" s="235" t="str">
        <f t="shared" si="3"/>
        <v/>
      </c>
      <c r="R108" s="77"/>
      <c r="S108" s="78"/>
      <c r="T108" s="82"/>
    </row>
    <row r="109" spans="2:20" x14ac:dyDescent="0.2">
      <c r="B109" s="79"/>
      <c r="C109" s="245"/>
      <c r="D109" s="172"/>
      <c r="E109" s="246">
        <v>0</v>
      </c>
      <c r="F109" s="172"/>
      <c r="G109" s="247"/>
      <c r="H109" s="172"/>
      <c r="I109" s="248"/>
      <c r="J109" s="38"/>
      <c r="K109" s="80" t="str">
        <f t="shared" si="4"/>
        <v/>
      </c>
      <c r="L109" s="38"/>
      <c r="M109" s="249" t="s">
        <v>88</v>
      </c>
      <c r="N109" s="172"/>
      <c r="O109" s="81" t="str">
        <f>IF(C109="","",IF(M109="Y","",INDEX(Bond_Base_200,MATCH(Bonds!K109,Data!$C$31:$C$35,0),MATCH(Bonds!G109,Data!$D$30:$J$30,0))+INDEX(Bond_Mult_200,MATCH(Bonds!K109,Data!$C$31:$C$35,0),MATCH(Bonds!G109,Data!$D$30:$J$30,0))*(I109-K109)))</f>
        <v/>
      </c>
      <c r="P109" s="38"/>
      <c r="Q109" s="235" t="str">
        <f t="shared" si="3"/>
        <v/>
      </c>
      <c r="R109" s="77"/>
      <c r="S109" s="78"/>
      <c r="T109" s="82"/>
    </row>
    <row r="110" spans="2:20" x14ac:dyDescent="0.2">
      <c r="B110" s="79"/>
      <c r="C110" s="245"/>
      <c r="D110" s="172"/>
      <c r="E110" s="246">
        <v>0</v>
      </c>
      <c r="F110" s="172"/>
      <c r="G110" s="247"/>
      <c r="H110" s="172"/>
      <c r="I110" s="248"/>
      <c r="J110" s="38"/>
      <c r="K110" s="80" t="str">
        <f t="shared" si="4"/>
        <v/>
      </c>
      <c r="L110" s="38"/>
      <c r="M110" s="249" t="s">
        <v>88</v>
      </c>
      <c r="N110" s="172"/>
      <c r="O110" s="81" t="str">
        <f>IF(C110="","",IF(M110="Y","",INDEX(Bond_Base_200,MATCH(Bonds!K110,Data!$C$31:$C$35,0),MATCH(Bonds!G110,Data!$D$30:$J$30,0))+INDEX(Bond_Mult_200,MATCH(Bonds!K110,Data!$C$31:$C$35,0),MATCH(Bonds!G110,Data!$D$30:$J$30,0))*(I110-K110)))</f>
        <v/>
      </c>
      <c r="P110" s="38"/>
      <c r="Q110" s="235" t="str">
        <f t="shared" si="3"/>
        <v/>
      </c>
      <c r="R110" s="77"/>
      <c r="S110" s="78"/>
      <c r="T110" s="82"/>
    </row>
    <row r="111" spans="2:20" x14ac:dyDescent="0.2">
      <c r="B111" s="79"/>
      <c r="C111" s="245"/>
      <c r="D111" s="172"/>
      <c r="E111" s="246">
        <v>0</v>
      </c>
      <c r="F111" s="172"/>
      <c r="G111" s="247"/>
      <c r="H111" s="172"/>
      <c r="I111" s="248"/>
      <c r="J111" s="38"/>
      <c r="K111" s="80" t="str">
        <f t="shared" si="4"/>
        <v/>
      </c>
      <c r="L111" s="38"/>
      <c r="M111" s="249" t="s">
        <v>88</v>
      </c>
      <c r="N111" s="172"/>
      <c r="O111" s="81" t="str">
        <f>IF(C111="","",IF(M111="Y","",INDEX(Bond_Base_200,MATCH(Bonds!K111,Data!$C$31:$C$35,0),MATCH(Bonds!G111,Data!$D$30:$J$30,0))+INDEX(Bond_Mult_200,MATCH(Bonds!K111,Data!$C$31:$C$35,0),MATCH(Bonds!G111,Data!$D$30:$J$30,0))*(I111-K111)))</f>
        <v/>
      </c>
      <c r="P111" s="38"/>
      <c r="Q111" s="235" t="str">
        <f t="shared" si="3"/>
        <v/>
      </c>
      <c r="R111" s="77"/>
      <c r="S111" s="78"/>
      <c r="T111" s="82"/>
    </row>
    <row r="112" spans="2:20" x14ac:dyDescent="0.2">
      <c r="B112" s="79"/>
      <c r="C112" s="245"/>
      <c r="D112" s="172"/>
      <c r="E112" s="246">
        <v>0</v>
      </c>
      <c r="F112" s="172"/>
      <c r="G112" s="247"/>
      <c r="H112" s="172"/>
      <c r="I112" s="248"/>
      <c r="J112" s="38"/>
      <c r="K112" s="80" t="str">
        <f t="shared" si="4"/>
        <v/>
      </c>
      <c r="L112" s="38"/>
      <c r="M112" s="249" t="s">
        <v>88</v>
      </c>
      <c r="N112" s="172"/>
      <c r="O112" s="81" t="str">
        <f>IF(C112="","",IF(M112="Y","",INDEX(Bond_Base_200,MATCH(Bonds!K112,Data!$C$31:$C$35,0),MATCH(Bonds!G112,Data!$D$30:$J$30,0))+INDEX(Bond_Mult_200,MATCH(Bonds!K112,Data!$C$31:$C$35,0),MATCH(Bonds!G112,Data!$D$30:$J$30,0))*(I112-K112)))</f>
        <v/>
      </c>
      <c r="P112" s="38"/>
      <c r="Q112" s="235" t="str">
        <f t="shared" si="3"/>
        <v/>
      </c>
      <c r="R112" s="77"/>
      <c r="S112" s="78"/>
      <c r="T112" s="82"/>
    </row>
    <row r="113" spans="2:20" x14ac:dyDescent="0.2">
      <c r="B113" s="79"/>
      <c r="C113" s="245"/>
      <c r="D113" s="172"/>
      <c r="E113" s="246">
        <v>0</v>
      </c>
      <c r="F113" s="172"/>
      <c r="G113" s="247"/>
      <c r="H113" s="172"/>
      <c r="I113" s="248"/>
      <c r="J113" s="38"/>
      <c r="K113" s="80" t="str">
        <f t="shared" si="4"/>
        <v/>
      </c>
      <c r="L113" s="38"/>
      <c r="M113" s="249" t="s">
        <v>88</v>
      </c>
      <c r="N113" s="172"/>
      <c r="O113" s="81" t="str">
        <f>IF(C113="","",IF(M113="Y","",INDEX(Bond_Base_200,MATCH(Bonds!K113,Data!$C$31:$C$35,0),MATCH(Bonds!G113,Data!$D$30:$J$30,0))+INDEX(Bond_Mult_200,MATCH(Bonds!K113,Data!$C$31:$C$35,0),MATCH(Bonds!G113,Data!$D$30:$J$30,0))*(I113-K113)))</f>
        <v/>
      </c>
      <c r="P113" s="38"/>
      <c r="Q113" s="235" t="str">
        <f t="shared" si="3"/>
        <v/>
      </c>
      <c r="R113" s="77"/>
      <c r="S113" s="78"/>
      <c r="T113" s="82"/>
    </row>
    <row r="114" spans="2:20" x14ac:dyDescent="0.2">
      <c r="B114" s="79"/>
      <c r="C114" s="245"/>
      <c r="D114" s="172"/>
      <c r="E114" s="246">
        <v>0</v>
      </c>
      <c r="F114" s="172"/>
      <c r="G114" s="247"/>
      <c r="H114" s="172"/>
      <c r="I114" s="248"/>
      <c r="J114" s="38"/>
      <c r="K114" s="80" t="str">
        <f t="shared" si="4"/>
        <v/>
      </c>
      <c r="L114" s="38"/>
      <c r="M114" s="249" t="s">
        <v>88</v>
      </c>
      <c r="N114" s="172"/>
      <c r="O114" s="81" t="str">
        <f>IF(C114="","",IF(M114="Y","",INDEX(Bond_Base_200,MATCH(Bonds!K114,Data!$C$31:$C$35,0),MATCH(Bonds!G114,Data!$D$30:$J$30,0))+INDEX(Bond_Mult_200,MATCH(Bonds!K114,Data!$C$31:$C$35,0),MATCH(Bonds!G114,Data!$D$30:$J$30,0))*(I114-K114)))</f>
        <v/>
      </c>
      <c r="P114" s="38"/>
      <c r="Q114" s="235" t="str">
        <f t="shared" si="3"/>
        <v/>
      </c>
      <c r="R114" s="77"/>
      <c r="S114" s="78"/>
      <c r="T114" s="82"/>
    </row>
    <row r="115" spans="2:20" x14ac:dyDescent="0.2">
      <c r="B115" s="79"/>
      <c r="C115" s="245"/>
      <c r="D115" s="172"/>
      <c r="E115" s="246">
        <v>0</v>
      </c>
      <c r="F115" s="172"/>
      <c r="G115" s="247"/>
      <c r="H115" s="172"/>
      <c r="I115" s="248"/>
      <c r="J115" s="38"/>
      <c r="K115" s="80" t="str">
        <f t="shared" si="4"/>
        <v/>
      </c>
      <c r="L115" s="38"/>
      <c r="M115" s="249" t="s">
        <v>88</v>
      </c>
      <c r="N115" s="172"/>
      <c r="O115" s="81" t="str">
        <f>IF(C115="","",IF(M115="Y","",INDEX(Bond_Base_200,MATCH(Bonds!K115,Data!$C$31:$C$35,0),MATCH(Bonds!G115,Data!$D$30:$J$30,0))+INDEX(Bond_Mult_200,MATCH(Bonds!K115,Data!$C$31:$C$35,0),MATCH(Bonds!G115,Data!$D$30:$J$30,0))*(I115-K115)))</f>
        <v/>
      </c>
      <c r="P115" s="38"/>
      <c r="Q115" s="235" t="str">
        <f t="shared" si="3"/>
        <v/>
      </c>
      <c r="R115" s="77"/>
      <c r="S115" s="78"/>
      <c r="T115" s="82"/>
    </row>
    <row r="116" spans="2:20" x14ac:dyDescent="0.2">
      <c r="B116" s="79"/>
      <c r="C116" s="245"/>
      <c r="D116" s="172"/>
      <c r="E116" s="246">
        <v>0</v>
      </c>
      <c r="F116" s="172"/>
      <c r="G116" s="247"/>
      <c r="H116" s="172"/>
      <c r="I116" s="248"/>
      <c r="J116" s="38"/>
      <c r="K116" s="80" t="str">
        <f t="shared" si="4"/>
        <v/>
      </c>
      <c r="L116" s="38"/>
      <c r="M116" s="249" t="s">
        <v>88</v>
      </c>
      <c r="N116" s="172"/>
      <c r="O116" s="81" t="str">
        <f>IF(C116="","",IF(M116="Y","",INDEX(Bond_Base_200,MATCH(Bonds!K116,Data!$C$31:$C$35,0),MATCH(Bonds!G116,Data!$D$30:$J$30,0))+INDEX(Bond_Mult_200,MATCH(Bonds!K116,Data!$C$31:$C$35,0),MATCH(Bonds!G116,Data!$D$30:$J$30,0))*(I116-K116)))</f>
        <v/>
      </c>
      <c r="P116" s="38"/>
      <c r="Q116" s="235" t="str">
        <f t="shared" si="3"/>
        <v/>
      </c>
      <c r="R116" s="77"/>
      <c r="S116" s="78"/>
      <c r="T116" s="82"/>
    </row>
    <row r="117" spans="2:20" x14ac:dyDescent="0.2">
      <c r="B117" s="79"/>
      <c r="C117" s="245"/>
      <c r="D117" s="172"/>
      <c r="E117" s="246">
        <v>0</v>
      </c>
      <c r="F117" s="172"/>
      <c r="G117" s="247"/>
      <c r="H117" s="172"/>
      <c r="I117" s="248"/>
      <c r="J117" s="38"/>
      <c r="K117" s="80" t="str">
        <f t="shared" si="4"/>
        <v/>
      </c>
      <c r="L117" s="38"/>
      <c r="M117" s="249" t="s">
        <v>88</v>
      </c>
      <c r="N117" s="172"/>
      <c r="O117" s="81" t="str">
        <f>IF(C117="","",IF(M117="Y","",INDEX(Bond_Base_200,MATCH(Bonds!K117,Data!$C$31:$C$35,0),MATCH(Bonds!G117,Data!$D$30:$J$30,0))+INDEX(Bond_Mult_200,MATCH(Bonds!K117,Data!$C$31:$C$35,0),MATCH(Bonds!G117,Data!$D$30:$J$30,0))*(I117-K117)))</f>
        <v/>
      </c>
      <c r="P117" s="38"/>
      <c r="Q117" s="235" t="str">
        <f t="shared" si="3"/>
        <v/>
      </c>
      <c r="R117" s="77"/>
      <c r="S117" s="78"/>
      <c r="T117" s="82"/>
    </row>
    <row r="118" spans="2:20" x14ac:dyDescent="0.2">
      <c r="B118" s="79"/>
      <c r="C118" s="245"/>
      <c r="D118" s="172"/>
      <c r="E118" s="246">
        <v>0</v>
      </c>
      <c r="F118" s="172"/>
      <c r="G118" s="247"/>
      <c r="H118" s="172"/>
      <c r="I118" s="248"/>
      <c r="J118" s="38"/>
      <c r="K118" s="80" t="str">
        <f t="shared" si="4"/>
        <v/>
      </c>
      <c r="L118" s="38"/>
      <c r="M118" s="249" t="s">
        <v>88</v>
      </c>
      <c r="N118" s="172"/>
      <c r="O118" s="81" t="str">
        <f>IF(C118="","",IF(M118="Y","",INDEX(Bond_Base_200,MATCH(Bonds!K118,Data!$C$31:$C$35,0),MATCH(Bonds!G118,Data!$D$30:$J$30,0))+INDEX(Bond_Mult_200,MATCH(Bonds!K118,Data!$C$31:$C$35,0),MATCH(Bonds!G118,Data!$D$30:$J$30,0))*(I118-K118)))</f>
        <v/>
      </c>
      <c r="P118" s="38"/>
      <c r="Q118" s="235" t="str">
        <f t="shared" si="3"/>
        <v/>
      </c>
      <c r="R118" s="77"/>
      <c r="S118" s="78"/>
      <c r="T118" s="82"/>
    </row>
    <row r="119" spans="2:20" x14ac:dyDescent="0.2">
      <c r="B119" s="79"/>
      <c r="C119" s="245"/>
      <c r="D119" s="172"/>
      <c r="E119" s="246">
        <v>0</v>
      </c>
      <c r="F119" s="172"/>
      <c r="G119" s="247"/>
      <c r="H119" s="172"/>
      <c r="I119" s="248"/>
      <c r="J119" s="38"/>
      <c r="K119" s="80" t="str">
        <f t="shared" si="4"/>
        <v/>
      </c>
      <c r="L119" s="38"/>
      <c r="M119" s="249" t="s">
        <v>88</v>
      </c>
      <c r="N119" s="172"/>
      <c r="O119" s="81" t="str">
        <f>IF(C119="","",IF(M119="Y","",INDEX(Bond_Base_200,MATCH(Bonds!K119,Data!$C$31:$C$35,0),MATCH(Bonds!G119,Data!$D$30:$J$30,0))+INDEX(Bond_Mult_200,MATCH(Bonds!K119,Data!$C$31:$C$35,0),MATCH(Bonds!G119,Data!$D$30:$J$30,0))*(I119-K119)))</f>
        <v/>
      </c>
      <c r="P119" s="38"/>
      <c r="Q119" s="235" t="str">
        <f t="shared" si="3"/>
        <v/>
      </c>
      <c r="R119" s="77"/>
      <c r="S119" s="78"/>
      <c r="T119" s="82"/>
    </row>
    <row r="120" spans="2:20" x14ac:dyDescent="0.2">
      <c r="B120" s="79"/>
      <c r="C120" s="245"/>
      <c r="D120" s="172"/>
      <c r="E120" s="246">
        <v>0</v>
      </c>
      <c r="F120" s="172"/>
      <c r="G120" s="247"/>
      <c r="H120" s="172"/>
      <c r="I120" s="248"/>
      <c r="J120" s="38"/>
      <c r="K120" s="80" t="str">
        <f t="shared" si="4"/>
        <v/>
      </c>
      <c r="L120" s="38"/>
      <c r="M120" s="249" t="s">
        <v>88</v>
      </c>
      <c r="N120" s="172"/>
      <c r="O120" s="81" t="str">
        <f>IF(C120="","",IF(M120="Y","",INDEX(Bond_Base_200,MATCH(Bonds!K120,Data!$C$31:$C$35,0),MATCH(Bonds!G120,Data!$D$30:$J$30,0))+INDEX(Bond_Mult_200,MATCH(Bonds!K120,Data!$C$31:$C$35,0),MATCH(Bonds!G120,Data!$D$30:$J$30,0))*(I120-K120)))</f>
        <v/>
      </c>
      <c r="P120" s="38"/>
      <c r="Q120" s="235" t="str">
        <f t="shared" ref="Q120:Q148" si="5">IF(O120="","",-$O120*$E120)</f>
        <v/>
      </c>
      <c r="R120" s="77"/>
      <c r="S120" s="78"/>
      <c r="T120" s="82"/>
    </row>
    <row r="121" spans="2:20" x14ac:dyDescent="0.2">
      <c r="B121" s="79"/>
      <c r="C121" s="245"/>
      <c r="D121" s="172"/>
      <c r="E121" s="246">
        <v>0</v>
      </c>
      <c r="F121" s="172"/>
      <c r="G121" s="247"/>
      <c r="H121" s="172"/>
      <c r="I121" s="248"/>
      <c r="J121" s="38"/>
      <c r="K121" s="80" t="str">
        <f t="shared" si="4"/>
        <v/>
      </c>
      <c r="L121" s="38"/>
      <c r="M121" s="249" t="s">
        <v>88</v>
      </c>
      <c r="N121" s="172"/>
      <c r="O121" s="81" t="str">
        <f>IF(C121="","",IF(M121="Y","",INDEX(Bond_Base_200,MATCH(Bonds!K121,Data!$C$31:$C$35,0),MATCH(Bonds!G121,Data!$D$30:$J$30,0))+INDEX(Bond_Mult_200,MATCH(Bonds!K121,Data!$C$31:$C$35,0),MATCH(Bonds!G121,Data!$D$30:$J$30,0))*(I121-K121)))</f>
        <v/>
      </c>
      <c r="P121" s="38"/>
      <c r="Q121" s="235" t="str">
        <f t="shared" si="5"/>
        <v/>
      </c>
      <c r="R121" s="77"/>
      <c r="S121" s="78"/>
      <c r="T121" s="82"/>
    </row>
    <row r="122" spans="2:20" x14ac:dyDescent="0.2">
      <c r="B122" s="79"/>
      <c r="C122" s="245"/>
      <c r="D122" s="172"/>
      <c r="E122" s="246">
        <v>0</v>
      </c>
      <c r="F122" s="172"/>
      <c r="G122" s="247"/>
      <c r="H122" s="172"/>
      <c r="I122" s="248"/>
      <c r="J122" s="38"/>
      <c r="K122" s="80" t="str">
        <f t="shared" si="4"/>
        <v/>
      </c>
      <c r="L122" s="38"/>
      <c r="M122" s="249" t="s">
        <v>88</v>
      </c>
      <c r="N122" s="172"/>
      <c r="O122" s="81" t="str">
        <f>IF(C122="","",IF(M122="Y","",INDEX(Bond_Base_200,MATCH(Bonds!K122,Data!$C$31:$C$35,0),MATCH(Bonds!G122,Data!$D$30:$J$30,0))+INDEX(Bond_Mult_200,MATCH(Bonds!K122,Data!$C$31:$C$35,0),MATCH(Bonds!G122,Data!$D$30:$J$30,0))*(I122-K122)))</f>
        <v/>
      </c>
      <c r="P122" s="38"/>
      <c r="Q122" s="235" t="str">
        <f t="shared" si="5"/>
        <v/>
      </c>
      <c r="R122" s="77"/>
      <c r="S122" s="78"/>
      <c r="T122" s="82"/>
    </row>
    <row r="123" spans="2:20" x14ac:dyDescent="0.2">
      <c r="B123" s="79"/>
      <c r="C123" s="245"/>
      <c r="D123" s="172"/>
      <c r="E123" s="246">
        <v>0</v>
      </c>
      <c r="F123" s="172"/>
      <c r="G123" s="247"/>
      <c r="H123" s="172"/>
      <c r="I123" s="248"/>
      <c r="J123" s="38"/>
      <c r="K123" s="80" t="str">
        <f t="shared" si="4"/>
        <v/>
      </c>
      <c r="L123" s="38"/>
      <c r="M123" s="249" t="s">
        <v>88</v>
      </c>
      <c r="N123" s="172"/>
      <c r="O123" s="81" t="str">
        <f>IF(C123="","",IF(M123="Y","",INDEX(Bond_Base_200,MATCH(Bonds!K123,Data!$C$31:$C$35,0),MATCH(Bonds!G123,Data!$D$30:$J$30,0))+INDEX(Bond_Mult_200,MATCH(Bonds!K123,Data!$C$31:$C$35,0),MATCH(Bonds!G123,Data!$D$30:$J$30,0))*(I123-K123)))</f>
        <v/>
      </c>
      <c r="P123" s="38"/>
      <c r="Q123" s="235" t="str">
        <f t="shared" si="5"/>
        <v/>
      </c>
      <c r="R123" s="77"/>
      <c r="S123" s="78"/>
      <c r="T123" s="82"/>
    </row>
    <row r="124" spans="2:20" x14ac:dyDescent="0.2">
      <c r="B124" s="79"/>
      <c r="C124" s="245"/>
      <c r="D124" s="172"/>
      <c r="E124" s="246">
        <v>0</v>
      </c>
      <c r="F124" s="172"/>
      <c r="G124" s="247"/>
      <c r="H124" s="172"/>
      <c r="I124" s="248"/>
      <c r="J124" s="38"/>
      <c r="K124" s="80" t="str">
        <f t="shared" si="4"/>
        <v/>
      </c>
      <c r="L124" s="38"/>
      <c r="M124" s="249" t="s">
        <v>88</v>
      </c>
      <c r="N124" s="172"/>
      <c r="O124" s="81" t="str">
        <f>IF(C124="","",IF(M124="Y","",INDEX(Bond_Base_200,MATCH(Bonds!K124,Data!$C$31:$C$35,0),MATCH(Bonds!G124,Data!$D$30:$J$30,0))+INDEX(Bond_Mult_200,MATCH(Bonds!K124,Data!$C$31:$C$35,0),MATCH(Bonds!G124,Data!$D$30:$J$30,0))*(I124-K124)))</f>
        <v/>
      </c>
      <c r="P124" s="38"/>
      <c r="Q124" s="235" t="str">
        <f t="shared" si="5"/>
        <v/>
      </c>
      <c r="R124" s="77"/>
      <c r="S124" s="78"/>
      <c r="T124" s="82"/>
    </row>
    <row r="125" spans="2:20" x14ac:dyDescent="0.2">
      <c r="B125" s="79"/>
      <c r="C125" s="245"/>
      <c r="D125" s="172"/>
      <c r="E125" s="246">
        <v>0</v>
      </c>
      <c r="F125" s="172"/>
      <c r="G125" s="247"/>
      <c r="H125" s="172"/>
      <c r="I125" s="248"/>
      <c r="J125" s="38"/>
      <c r="K125" s="80" t="str">
        <f t="shared" si="4"/>
        <v/>
      </c>
      <c r="L125" s="38"/>
      <c r="M125" s="249" t="s">
        <v>88</v>
      </c>
      <c r="N125" s="172"/>
      <c r="O125" s="81" t="str">
        <f>IF(C125="","",IF(M125="Y","",INDEX(Bond_Base_200,MATCH(Bonds!K125,Data!$C$31:$C$35,0),MATCH(Bonds!G125,Data!$D$30:$J$30,0))+INDEX(Bond_Mult_200,MATCH(Bonds!K125,Data!$C$31:$C$35,0),MATCH(Bonds!G125,Data!$D$30:$J$30,0))*(I125-K125)))</f>
        <v/>
      </c>
      <c r="P125" s="38"/>
      <c r="Q125" s="235" t="str">
        <f t="shared" si="5"/>
        <v/>
      </c>
      <c r="R125" s="77"/>
      <c r="S125" s="78"/>
      <c r="T125" s="82"/>
    </row>
    <row r="126" spans="2:20" x14ac:dyDescent="0.2">
      <c r="B126" s="79"/>
      <c r="C126" s="245"/>
      <c r="D126" s="172"/>
      <c r="E126" s="246">
        <v>0</v>
      </c>
      <c r="F126" s="172"/>
      <c r="G126" s="247"/>
      <c r="H126" s="172"/>
      <c r="I126" s="248"/>
      <c r="J126" s="38"/>
      <c r="K126" s="80" t="str">
        <f t="shared" si="4"/>
        <v/>
      </c>
      <c r="L126" s="38"/>
      <c r="M126" s="249" t="s">
        <v>88</v>
      </c>
      <c r="N126" s="172"/>
      <c r="O126" s="81" t="str">
        <f>IF(C126="","",IF(M126="Y","",INDEX(Bond_Base_200,MATCH(Bonds!K126,Data!$C$31:$C$35,0),MATCH(Bonds!G126,Data!$D$30:$J$30,0))+INDEX(Bond_Mult_200,MATCH(Bonds!K126,Data!$C$31:$C$35,0),MATCH(Bonds!G126,Data!$D$30:$J$30,0))*(I126-K126)))</f>
        <v/>
      </c>
      <c r="P126" s="38"/>
      <c r="Q126" s="235" t="str">
        <f t="shared" si="5"/>
        <v/>
      </c>
      <c r="R126" s="77"/>
      <c r="S126" s="78"/>
      <c r="T126" s="82"/>
    </row>
    <row r="127" spans="2:20" x14ac:dyDescent="0.2">
      <c r="B127" s="79"/>
      <c r="C127" s="245"/>
      <c r="D127" s="172"/>
      <c r="E127" s="246">
        <v>0</v>
      </c>
      <c r="F127" s="172"/>
      <c r="G127" s="247"/>
      <c r="H127" s="172"/>
      <c r="I127" s="248"/>
      <c r="J127" s="38"/>
      <c r="K127" s="80" t="str">
        <f t="shared" si="4"/>
        <v/>
      </c>
      <c r="L127" s="38"/>
      <c r="M127" s="249" t="s">
        <v>88</v>
      </c>
      <c r="N127" s="172"/>
      <c r="O127" s="81" t="str">
        <f>IF(C127="","",IF(M127="Y","",INDEX(Bond_Base_200,MATCH(Bonds!K127,Data!$C$31:$C$35,0),MATCH(Bonds!G127,Data!$D$30:$J$30,0))+INDEX(Bond_Mult_200,MATCH(Bonds!K127,Data!$C$31:$C$35,0),MATCH(Bonds!G127,Data!$D$30:$J$30,0))*(I127-K127)))</f>
        <v/>
      </c>
      <c r="P127" s="38"/>
      <c r="Q127" s="235" t="str">
        <f t="shared" si="5"/>
        <v/>
      </c>
      <c r="R127" s="77"/>
      <c r="S127" s="78"/>
      <c r="T127" s="82"/>
    </row>
    <row r="128" spans="2:20" x14ac:dyDescent="0.2">
      <c r="B128" s="79"/>
      <c r="C128" s="245"/>
      <c r="D128" s="172"/>
      <c r="E128" s="246">
        <v>0</v>
      </c>
      <c r="F128" s="172"/>
      <c r="G128" s="247"/>
      <c r="H128" s="172"/>
      <c r="I128" s="248"/>
      <c r="J128" s="38"/>
      <c r="K128" s="80" t="str">
        <f t="shared" si="4"/>
        <v/>
      </c>
      <c r="L128" s="38"/>
      <c r="M128" s="249" t="s">
        <v>88</v>
      </c>
      <c r="N128" s="172"/>
      <c r="O128" s="81" t="str">
        <f>IF(C128="","",IF(M128="Y","",INDEX(Bond_Base_200,MATCH(Bonds!K128,Data!$C$31:$C$35,0),MATCH(Bonds!G128,Data!$D$30:$J$30,0))+INDEX(Bond_Mult_200,MATCH(Bonds!K128,Data!$C$31:$C$35,0),MATCH(Bonds!G128,Data!$D$30:$J$30,0))*(I128-K128)))</f>
        <v/>
      </c>
      <c r="P128" s="38"/>
      <c r="Q128" s="235" t="str">
        <f t="shared" si="5"/>
        <v/>
      </c>
      <c r="R128" s="77"/>
      <c r="S128" s="78"/>
      <c r="T128" s="82"/>
    </row>
    <row r="129" spans="2:20" x14ac:dyDescent="0.2">
      <c r="B129" s="79"/>
      <c r="C129" s="245"/>
      <c r="D129" s="172"/>
      <c r="E129" s="246">
        <v>0</v>
      </c>
      <c r="F129" s="172"/>
      <c r="G129" s="247"/>
      <c r="H129" s="172"/>
      <c r="I129" s="248"/>
      <c r="J129" s="38"/>
      <c r="K129" s="80" t="str">
        <f t="shared" si="4"/>
        <v/>
      </c>
      <c r="L129" s="38"/>
      <c r="M129" s="249" t="s">
        <v>88</v>
      </c>
      <c r="N129" s="172"/>
      <c r="O129" s="81" t="str">
        <f>IF(C129="","",IF(M129="Y","",INDEX(Bond_Base_200,MATCH(Bonds!K129,Data!$C$31:$C$35,0),MATCH(Bonds!G129,Data!$D$30:$J$30,0))+INDEX(Bond_Mult_200,MATCH(Bonds!K129,Data!$C$31:$C$35,0),MATCH(Bonds!G129,Data!$D$30:$J$30,0))*(I129-K129)))</f>
        <v/>
      </c>
      <c r="P129" s="38"/>
      <c r="Q129" s="235" t="str">
        <f t="shared" si="5"/>
        <v/>
      </c>
      <c r="R129" s="77"/>
      <c r="S129" s="78"/>
      <c r="T129" s="82"/>
    </row>
    <row r="130" spans="2:20" x14ac:dyDescent="0.2">
      <c r="B130" s="79"/>
      <c r="C130" s="245"/>
      <c r="D130" s="172"/>
      <c r="E130" s="246">
        <v>0</v>
      </c>
      <c r="F130" s="172"/>
      <c r="G130" s="247"/>
      <c r="H130" s="172"/>
      <c r="I130" s="248"/>
      <c r="J130" s="38"/>
      <c r="K130" s="80" t="str">
        <f t="shared" si="4"/>
        <v/>
      </c>
      <c r="L130" s="38"/>
      <c r="M130" s="249" t="s">
        <v>88</v>
      </c>
      <c r="N130" s="172"/>
      <c r="O130" s="81" t="str">
        <f>IF(C130="","",IF(M130="Y","",INDEX(Bond_Base_200,MATCH(Bonds!K130,Data!$C$31:$C$35,0),MATCH(Bonds!G130,Data!$D$30:$J$30,0))+INDEX(Bond_Mult_200,MATCH(Bonds!K130,Data!$C$31:$C$35,0),MATCH(Bonds!G130,Data!$D$30:$J$30,0))*(I130-K130)))</f>
        <v/>
      </c>
      <c r="P130" s="38"/>
      <c r="Q130" s="235" t="str">
        <f t="shared" si="5"/>
        <v/>
      </c>
      <c r="R130" s="77"/>
      <c r="S130" s="78"/>
      <c r="T130" s="82"/>
    </row>
    <row r="131" spans="2:20" x14ac:dyDescent="0.2">
      <c r="B131" s="79"/>
      <c r="C131" s="245"/>
      <c r="D131" s="172"/>
      <c r="E131" s="246">
        <v>0</v>
      </c>
      <c r="F131" s="172"/>
      <c r="G131" s="247"/>
      <c r="H131" s="172"/>
      <c r="I131" s="248"/>
      <c r="J131" s="38"/>
      <c r="K131" s="80" t="str">
        <f t="shared" si="4"/>
        <v/>
      </c>
      <c r="L131" s="38"/>
      <c r="M131" s="249" t="s">
        <v>88</v>
      </c>
      <c r="N131" s="172"/>
      <c r="O131" s="81" t="str">
        <f>IF(C131="","",IF(M131="Y","",INDEX(Bond_Base_200,MATCH(Bonds!K131,Data!$C$31:$C$35,0),MATCH(Bonds!G131,Data!$D$30:$J$30,0))+INDEX(Bond_Mult_200,MATCH(Bonds!K131,Data!$C$31:$C$35,0),MATCH(Bonds!G131,Data!$D$30:$J$30,0))*(I131-K131)))</f>
        <v/>
      </c>
      <c r="P131" s="38"/>
      <c r="Q131" s="235" t="str">
        <f t="shared" si="5"/>
        <v/>
      </c>
      <c r="R131" s="77"/>
      <c r="S131" s="78"/>
      <c r="T131" s="82"/>
    </row>
    <row r="132" spans="2:20" x14ac:dyDescent="0.2">
      <c r="B132" s="79"/>
      <c r="C132" s="245"/>
      <c r="D132" s="172"/>
      <c r="E132" s="246">
        <v>0</v>
      </c>
      <c r="F132" s="172"/>
      <c r="G132" s="247"/>
      <c r="H132" s="172"/>
      <c r="I132" s="248"/>
      <c r="J132" s="38"/>
      <c r="K132" s="80" t="str">
        <f t="shared" si="4"/>
        <v/>
      </c>
      <c r="L132" s="38"/>
      <c r="M132" s="249" t="s">
        <v>88</v>
      </c>
      <c r="N132" s="172"/>
      <c r="O132" s="81" t="str">
        <f>IF(C132="","",IF(M132="Y","",INDEX(Bond_Base_200,MATCH(Bonds!K132,Data!$C$31:$C$35,0),MATCH(Bonds!G132,Data!$D$30:$J$30,0))+INDEX(Bond_Mult_200,MATCH(Bonds!K132,Data!$C$31:$C$35,0),MATCH(Bonds!G132,Data!$D$30:$J$30,0))*(I132-K132)))</f>
        <v/>
      </c>
      <c r="P132" s="38"/>
      <c r="Q132" s="235" t="str">
        <f t="shared" si="5"/>
        <v/>
      </c>
      <c r="R132" s="77"/>
      <c r="S132" s="78"/>
      <c r="T132" s="82"/>
    </row>
    <row r="133" spans="2:20" x14ac:dyDescent="0.2">
      <c r="B133" s="79"/>
      <c r="C133" s="245"/>
      <c r="D133" s="172"/>
      <c r="E133" s="246">
        <v>0</v>
      </c>
      <c r="F133" s="172"/>
      <c r="G133" s="247"/>
      <c r="H133" s="172"/>
      <c r="I133" s="248"/>
      <c r="J133" s="38"/>
      <c r="K133" s="80" t="str">
        <f t="shared" si="4"/>
        <v/>
      </c>
      <c r="L133" s="38"/>
      <c r="M133" s="249" t="s">
        <v>88</v>
      </c>
      <c r="N133" s="172"/>
      <c r="O133" s="81" t="str">
        <f>IF(C133="","",IF(M133="Y","",INDEX(Bond_Base_200,MATCH(Bonds!K133,Data!$C$31:$C$35,0),MATCH(Bonds!G133,Data!$D$30:$J$30,0))+INDEX(Bond_Mult_200,MATCH(Bonds!K133,Data!$C$31:$C$35,0),MATCH(Bonds!G133,Data!$D$30:$J$30,0))*(I133-K133)))</f>
        <v/>
      </c>
      <c r="P133" s="38"/>
      <c r="Q133" s="235" t="str">
        <f t="shared" si="5"/>
        <v/>
      </c>
      <c r="R133" s="77"/>
      <c r="S133" s="78"/>
      <c r="T133" s="82"/>
    </row>
    <row r="134" spans="2:20" x14ac:dyDescent="0.2">
      <c r="B134" s="79"/>
      <c r="C134" s="245"/>
      <c r="D134" s="172"/>
      <c r="E134" s="246">
        <v>0</v>
      </c>
      <c r="F134" s="172"/>
      <c r="G134" s="247"/>
      <c r="H134" s="172"/>
      <c r="I134" s="248"/>
      <c r="J134" s="38"/>
      <c r="K134" s="80" t="str">
        <f t="shared" si="4"/>
        <v/>
      </c>
      <c r="L134" s="38"/>
      <c r="M134" s="249" t="s">
        <v>88</v>
      </c>
      <c r="N134" s="172"/>
      <c r="O134" s="81" t="str">
        <f>IF(C134="","",IF(M134="Y","",INDEX(Bond_Base_200,MATCH(Bonds!K134,Data!$C$31:$C$35,0),MATCH(Bonds!G134,Data!$D$30:$J$30,0))+INDEX(Bond_Mult_200,MATCH(Bonds!K134,Data!$C$31:$C$35,0),MATCH(Bonds!G134,Data!$D$30:$J$30,0))*(I134-K134)))</f>
        <v/>
      </c>
      <c r="P134" s="38"/>
      <c r="Q134" s="235" t="str">
        <f t="shared" si="5"/>
        <v/>
      </c>
      <c r="R134" s="77"/>
      <c r="S134" s="78"/>
      <c r="T134" s="82"/>
    </row>
    <row r="135" spans="2:20" x14ac:dyDescent="0.2">
      <c r="B135" s="79"/>
      <c r="C135" s="245"/>
      <c r="D135" s="172"/>
      <c r="E135" s="246">
        <v>0</v>
      </c>
      <c r="F135" s="172"/>
      <c r="G135" s="247"/>
      <c r="H135" s="172"/>
      <c r="I135" s="248"/>
      <c r="J135" s="38"/>
      <c r="K135" s="80" t="str">
        <f t="shared" si="4"/>
        <v/>
      </c>
      <c r="L135" s="38"/>
      <c r="M135" s="249" t="s">
        <v>88</v>
      </c>
      <c r="N135" s="172"/>
      <c r="O135" s="81" t="str">
        <f>IF(C135="","",IF(M135="Y","",INDEX(Bond_Base_200,MATCH(Bonds!K135,Data!$C$31:$C$35,0),MATCH(Bonds!G135,Data!$D$30:$J$30,0))+INDEX(Bond_Mult_200,MATCH(Bonds!K135,Data!$C$31:$C$35,0),MATCH(Bonds!G135,Data!$D$30:$J$30,0))*(I135-K135)))</f>
        <v/>
      </c>
      <c r="P135" s="38"/>
      <c r="Q135" s="235" t="str">
        <f t="shared" si="5"/>
        <v/>
      </c>
      <c r="R135" s="77"/>
      <c r="S135" s="78"/>
      <c r="T135" s="82"/>
    </row>
    <row r="136" spans="2:20" x14ac:dyDescent="0.2">
      <c r="B136" s="79"/>
      <c r="C136" s="245"/>
      <c r="D136" s="172"/>
      <c r="E136" s="246">
        <v>0</v>
      </c>
      <c r="F136" s="172"/>
      <c r="G136" s="247"/>
      <c r="H136" s="172"/>
      <c r="I136" s="248"/>
      <c r="J136" s="38"/>
      <c r="K136" s="80" t="str">
        <f t="shared" si="4"/>
        <v/>
      </c>
      <c r="L136" s="38"/>
      <c r="M136" s="249" t="s">
        <v>88</v>
      </c>
      <c r="N136" s="172"/>
      <c r="O136" s="81" t="str">
        <f>IF(C136="","",IF(M136="Y","",INDEX(Bond_Base_200,MATCH(Bonds!K136,Data!$C$31:$C$35,0),MATCH(Bonds!G136,Data!$D$30:$J$30,0))+INDEX(Bond_Mult_200,MATCH(Bonds!K136,Data!$C$31:$C$35,0),MATCH(Bonds!G136,Data!$D$30:$J$30,0))*(I136-K136)))</f>
        <v/>
      </c>
      <c r="P136" s="38"/>
      <c r="Q136" s="235" t="str">
        <f t="shared" si="5"/>
        <v/>
      </c>
      <c r="R136" s="77"/>
      <c r="S136" s="78"/>
      <c r="T136" s="82"/>
    </row>
    <row r="137" spans="2:20" x14ac:dyDescent="0.2">
      <c r="B137" s="79"/>
      <c r="C137" s="245"/>
      <c r="D137" s="172"/>
      <c r="E137" s="246">
        <v>0</v>
      </c>
      <c r="F137" s="172"/>
      <c r="G137" s="247"/>
      <c r="H137" s="172"/>
      <c r="I137" s="248"/>
      <c r="J137" s="38"/>
      <c r="K137" s="80" t="str">
        <f t="shared" si="4"/>
        <v/>
      </c>
      <c r="L137" s="38"/>
      <c r="M137" s="249" t="s">
        <v>88</v>
      </c>
      <c r="N137" s="172"/>
      <c r="O137" s="81" t="str">
        <f>IF(C137="","",IF(M137="Y","",INDEX(Bond_Base_200,MATCH(Bonds!K137,Data!$C$31:$C$35,0),MATCH(Bonds!G137,Data!$D$30:$J$30,0))+INDEX(Bond_Mult_200,MATCH(Bonds!K137,Data!$C$31:$C$35,0),MATCH(Bonds!G137,Data!$D$30:$J$30,0))*(I137-K137)))</f>
        <v/>
      </c>
      <c r="P137" s="38"/>
      <c r="Q137" s="235" t="str">
        <f t="shared" si="5"/>
        <v/>
      </c>
      <c r="R137" s="77"/>
      <c r="S137" s="78"/>
      <c r="T137" s="82"/>
    </row>
    <row r="138" spans="2:20" x14ac:dyDescent="0.2">
      <c r="B138" s="79"/>
      <c r="C138" s="245"/>
      <c r="D138" s="172"/>
      <c r="E138" s="246">
        <v>0</v>
      </c>
      <c r="F138" s="172"/>
      <c r="G138" s="247"/>
      <c r="H138" s="172"/>
      <c r="I138" s="248"/>
      <c r="J138" s="38"/>
      <c r="K138" s="80" t="str">
        <f t="shared" si="4"/>
        <v/>
      </c>
      <c r="L138" s="38"/>
      <c r="M138" s="249" t="s">
        <v>88</v>
      </c>
      <c r="N138" s="172"/>
      <c r="O138" s="81" t="str">
        <f>IF(C138="","",IF(M138="Y","",INDEX(Bond_Base_200,MATCH(Bonds!K138,Data!$C$31:$C$35,0),MATCH(Bonds!G138,Data!$D$30:$J$30,0))+INDEX(Bond_Mult_200,MATCH(Bonds!K138,Data!$C$31:$C$35,0),MATCH(Bonds!G138,Data!$D$30:$J$30,0))*(I138-K138)))</f>
        <v/>
      </c>
      <c r="P138" s="38"/>
      <c r="Q138" s="235" t="str">
        <f t="shared" si="5"/>
        <v/>
      </c>
      <c r="R138" s="77"/>
      <c r="S138" s="78"/>
      <c r="T138" s="82"/>
    </row>
    <row r="139" spans="2:20" x14ac:dyDescent="0.2">
      <c r="B139" s="79"/>
      <c r="C139" s="245"/>
      <c r="D139" s="172"/>
      <c r="E139" s="246">
        <v>0</v>
      </c>
      <c r="F139" s="172"/>
      <c r="G139" s="247"/>
      <c r="H139" s="172"/>
      <c r="I139" s="248"/>
      <c r="J139" s="38"/>
      <c r="K139" s="80" t="str">
        <f t="shared" si="4"/>
        <v/>
      </c>
      <c r="L139" s="38"/>
      <c r="M139" s="249" t="s">
        <v>88</v>
      </c>
      <c r="N139" s="172"/>
      <c r="O139" s="81" t="str">
        <f>IF(C139="","",IF(M139="Y","",INDEX(Bond_Base_200,MATCH(Bonds!K139,Data!$C$31:$C$35,0),MATCH(Bonds!G139,Data!$D$30:$J$30,0))+INDEX(Bond_Mult_200,MATCH(Bonds!K139,Data!$C$31:$C$35,0),MATCH(Bonds!G139,Data!$D$30:$J$30,0))*(I139-K139)))</f>
        <v/>
      </c>
      <c r="P139" s="38"/>
      <c r="Q139" s="235" t="str">
        <f t="shared" si="5"/>
        <v/>
      </c>
      <c r="R139" s="77"/>
      <c r="S139" s="78"/>
      <c r="T139" s="82"/>
    </row>
    <row r="140" spans="2:20" x14ac:dyDescent="0.2">
      <c r="B140" s="79"/>
      <c r="C140" s="245"/>
      <c r="D140" s="172"/>
      <c r="E140" s="246">
        <v>0</v>
      </c>
      <c r="F140" s="172"/>
      <c r="G140" s="247"/>
      <c r="H140" s="172"/>
      <c r="I140" s="248"/>
      <c r="J140" s="38"/>
      <c r="K140" s="80" t="str">
        <f t="shared" si="4"/>
        <v/>
      </c>
      <c r="L140" s="38"/>
      <c r="M140" s="249" t="s">
        <v>88</v>
      </c>
      <c r="N140" s="172"/>
      <c r="O140" s="81" t="str">
        <f>IF(C140="","",IF(M140="Y","",INDEX(Bond_Base_200,MATCH(Bonds!K140,Data!$C$31:$C$35,0),MATCH(Bonds!G140,Data!$D$30:$J$30,0))+INDEX(Bond_Mult_200,MATCH(Bonds!K140,Data!$C$31:$C$35,0),MATCH(Bonds!G140,Data!$D$30:$J$30,0))*(I140-K140)))</f>
        <v/>
      </c>
      <c r="P140" s="38"/>
      <c r="Q140" s="235" t="str">
        <f t="shared" si="5"/>
        <v/>
      </c>
      <c r="R140" s="77"/>
      <c r="S140" s="78"/>
      <c r="T140" s="82"/>
    </row>
    <row r="141" spans="2:20" x14ac:dyDescent="0.2">
      <c r="B141" s="79"/>
      <c r="C141" s="245"/>
      <c r="D141" s="172"/>
      <c r="E141" s="246">
        <v>0</v>
      </c>
      <c r="F141" s="172"/>
      <c r="G141" s="247"/>
      <c r="H141" s="172"/>
      <c r="I141" s="248"/>
      <c r="J141" s="38"/>
      <c r="K141" s="80" t="str">
        <f t="shared" si="4"/>
        <v/>
      </c>
      <c r="L141" s="38"/>
      <c r="M141" s="249" t="s">
        <v>88</v>
      </c>
      <c r="N141" s="172"/>
      <c r="O141" s="81" t="str">
        <f>IF(C141="","",IF(M141="Y","",INDEX(Bond_Base_200,MATCH(Bonds!K141,Data!$C$31:$C$35,0),MATCH(Bonds!G141,Data!$D$30:$J$30,0))+INDEX(Bond_Mult_200,MATCH(Bonds!K141,Data!$C$31:$C$35,0),MATCH(Bonds!G141,Data!$D$30:$J$30,0))*(I141-K141)))</f>
        <v/>
      </c>
      <c r="P141" s="38"/>
      <c r="Q141" s="235" t="str">
        <f t="shared" si="5"/>
        <v/>
      </c>
      <c r="R141" s="77"/>
      <c r="S141" s="78"/>
      <c r="T141" s="82"/>
    </row>
    <row r="142" spans="2:20" x14ac:dyDescent="0.2">
      <c r="B142" s="79"/>
      <c r="C142" s="245"/>
      <c r="D142" s="172"/>
      <c r="E142" s="246">
        <v>0</v>
      </c>
      <c r="F142" s="172"/>
      <c r="G142" s="247"/>
      <c r="H142" s="172"/>
      <c r="I142" s="248"/>
      <c r="J142" s="38"/>
      <c r="K142" s="80" t="str">
        <f t="shared" si="4"/>
        <v/>
      </c>
      <c r="L142" s="38"/>
      <c r="M142" s="249" t="s">
        <v>88</v>
      </c>
      <c r="N142" s="172"/>
      <c r="O142" s="81" t="str">
        <f>IF(C142="","",IF(M142="Y","",INDEX(Bond_Base_200,MATCH(Bonds!K142,Data!$C$31:$C$35,0),MATCH(Bonds!G142,Data!$D$30:$J$30,0))+INDEX(Bond_Mult_200,MATCH(Bonds!K142,Data!$C$31:$C$35,0),MATCH(Bonds!G142,Data!$D$30:$J$30,0))*(I142-K142)))</f>
        <v/>
      </c>
      <c r="P142" s="38"/>
      <c r="Q142" s="235" t="str">
        <f t="shared" si="5"/>
        <v/>
      </c>
      <c r="R142" s="77"/>
      <c r="S142" s="78"/>
      <c r="T142" s="82"/>
    </row>
    <row r="143" spans="2:20" x14ac:dyDescent="0.2">
      <c r="B143" s="79"/>
      <c r="C143" s="245"/>
      <c r="D143" s="172"/>
      <c r="E143" s="246">
        <v>0</v>
      </c>
      <c r="F143" s="172"/>
      <c r="G143" s="247"/>
      <c r="H143" s="172"/>
      <c r="I143" s="248"/>
      <c r="J143" s="38"/>
      <c r="K143" s="80" t="str">
        <f t="shared" si="4"/>
        <v/>
      </c>
      <c r="L143" s="38"/>
      <c r="M143" s="249" t="s">
        <v>88</v>
      </c>
      <c r="N143" s="172"/>
      <c r="O143" s="81" t="str">
        <f>IF(C143="","",IF(M143="Y","",INDEX(Bond_Base_200,MATCH(Bonds!K143,Data!$C$31:$C$35,0),MATCH(Bonds!G143,Data!$D$30:$J$30,0))+INDEX(Bond_Mult_200,MATCH(Bonds!K143,Data!$C$31:$C$35,0),MATCH(Bonds!G143,Data!$D$30:$J$30,0))*(I143-K143)))</f>
        <v/>
      </c>
      <c r="P143" s="38"/>
      <c r="Q143" s="235" t="str">
        <f t="shared" si="5"/>
        <v/>
      </c>
      <c r="R143" s="77"/>
      <c r="S143" s="78"/>
      <c r="T143" s="82"/>
    </row>
    <row r="144" spans="2:20" x14ac:dyDescent="0.2">
      <c r="B144" s="79"/>
      <c r="C144" s="245"/>
      <c r="D144" s="172"/>
      <c r="E144" s="246">
        <v>0</v>
      </c>
      <c r="F144" s="172"/>
      <c r="G144" s="247"/>
      <c r="H144" s="172"/>
      <c r="I144" s="248"/>
      <c r="J144" s="38"/>
      <c r="K144" s="80" t="str">
        <f t="shared" si="4"/>
        <v/>
      </c>
      <c r="L144" s="38"/>
      <c r="M144" s="249" t="s">
        <v>88</v>
      </c>
      <c r="N144" s="172"/>
      <c r="O144" s="81" t="str">
        <f>IF(C144="","",IF(M144="Y","",INDEX(Bond_Base_200,MATCH(Bonds!K144,Data!$C$31:$C$35,0),MATCH(Bonds!G144,Data!$D$30:$J$30,0))+INDEX(Bond_Mult_200,MATCH(Bonds!K144,Data!$C$31:$C$35,0),MATCH(Bonds!G144,Data!$D$30:$J$30,0))*(I144-K144)))</f>
        <v/>
      </c>
      <c r="P144" s="38"/>
      <c r="Q144" s="235" t="str">
        <f t="shared" si="5"/>
        <v/>
      </c>
      <c r="R144" s="77"/>
      <c r="S144" s="78"/>
      <c r="T144" s="82"/>
    </row>
    <row r="145" spans="2:20" x14ac:dyDescent="0.2">
      <c r="B145" s="79"/>
      <c r="C145" s="245"/>
      <c r="D145" s="172"/>
      <c r="E145" s="246">
        <v>0</v>
      </c>
      <c r="F145" s="172"/>
      <c r="G145" s="247"/>
      <c r="H145" s="172"/>
      <c r="I145" s="248"/>
      <c r="J145" s="38"/>
      <c r="K145" s="80" t="str">
        <f t="shared" si="4"/>
        <v/>
      </c>
      <c r="L145" s="38"/>
      <c r="M145" s="249" t="s">
        <v>88</v>
      </c>
      <c r="N145" s="172"/>
      <c r="O145" s="81" t="str">
        <f>IF(C145="","",IF(M145="Y","",INDEX(Bond_Base_200,MATCH(Bonds!K145,Data!$C$31:$C$35,0),MATCH(Bonds!G145,Data!$D$30:$J$30,0))+INDEX(Bond_Mult_200,MATCH(Bonds!K145,Data!$C$31:$C$35,0),MATCH(Bonds!G145,Data!$D$30:$J$30,0))*(I145-K145)))</f>
        <v/>
      </c>
      <c r="P145" s="38"/>
      <c r="Q145" s="235" t="str">
        <f t="shared" si="5"/>
        <v/>
      </c>
      <c r="R145" s="77"/>
      <c r="S145" s="78"/>
      <c r="T145" s="82"/>
    </row>
    <row r="146" spans="2:20" x14ac:dyDescent="0.2">
      <c r="B146" s="79"/>
      <c r="C146" s="245"/>
      <c r="D146" s="172"/>
      <c r="E146" s="246">
        <v>0</v>
      </c>
      <c r="F146" s="172"/>
      <c r="G146" s="247"/>
      <c r="H146" s="172"/>
      <c r="I146" s="248"/>
      <c r="J146" s="38"/>
      <c r="K146" s="80" t="str">
        <f t="shared" si="4"/>
        <v/>
      </c>
      <c r="L146" s="38"/>
      <c r="M146" s="249" t="s">
        <v>88</v>
      </c>
      <c r="N146" s="172"/>
      <c r="O146" s="81" t="str">
        <f>IF(C146="","",IF(M146="Y","",INDEX(Bond_Base_200,MATCH(Bonds!K146,Data!$C$31:$C$35,0),MATCH(Bonds!G146,Data!$D$30:$J$30,0))+INDEX(Bond_Mult_200,MATCH(Bonds!K146,Data!$C$31:$C$35,0),MATCH(Bonds!G146,Data!$D$30:$J$30,0))*(I146-K146)))</f>
        <v/>
      </c>
      <c r="P146" s="38"/>
      <c r="Q146" s="235" t="str">
        <f t="shared" si="5"/>
        <v/>
      </c>
      <c r="R146" s="77"/>
      <c r="S146" s="78"/>
      <c r="T146" s="82"/>
    </row>
    <row r="147" spans="2:20" x14ac:dyDescent="0.2">
      <c r="B147" s="79"/>
      <c r="C147" s="245"/>
      <c r="D147" s="172"/>
      <c r="E147" s="246">
        <v>0</v>
      </c>
      <c r="F147" s="172"/>
      <c r="G147" s="247"/>
      <c r="H147" s="172"/>
      <c r="I147" s="248"/>
      <c r="J147" s="38"/>
      <c r="K147" s="80" t="str">
        <f t="shared" si="4"/>
        <v/>
      </c>
      <c r="L147" s="38"/>
      <c r="M147" s="249" t="s">
        <v>88</v>
      </c>
      <c r="N147" s="172"/>
      <c r="O147" s="81" t="str">
        <f>IF(C147="","",IF(M147="Y","",INDEX(Bond_Base_200,MATCH(Bonds!K147,Data!$C$31:$C$35,0),MATCH(Bonds!G147,Data!$D$30:$J$30,0))+INDEX(Bond_Mult_200,MATCH(Bonds!K147,Data!$C$31:$C$35,0),MATCH(Bonds!G147,Data!$D$30:$J$30,0))*(I147-K147)))</f>
        <v/>
      </c>
      <c r="P147" s="38"/>
      <c r="Q147" s="235" t="str">
        <f t="shared" si="5"/>
        <v/>
      </c>
      <c r="R147" s="77"/>
      <c r="S147" s="78"/>
      <c r="T147" s="82"/>
    </row>
    <row r="148" spans="2:20" x14ac:dyDescent="0.2">
      <c r="B148" s="79"/>
      <c r="C148" s="245"/>
      <c r="D148" s="172"/>
      <c r="E148" s="246">
        <v>0</v>
      </c>
      <c r="F148" s="172"/>
      <c r="G148" s="247"/>
      <c r="H148" s="172"/>
      <c r="I148" s="248"/>
      <c r="J148" s="38"/>
      <c r="K148" s="80" t="str">
        <f t="shared" si="4"/>
        <v/>
      </c>
      <c r="L148" s="38"/>
      <c r="M148" s="249" t="s">
        <v>88</v>
      </c>
      <c r="N148" s="172"/>
      <c r="O148" s="81" t="str">
        <f>IF(C148="","",IF(M148="Y","",INDEX(Bond_Base_200,MATCH(Bonds!K148,Data!$C$31:$C$35,0),MATCH(Bonds!G148,Data!$D$30:$J$30,0))+INDEX(Bond_Mult_200,MATCH(Bonds!K148,Data!$C$31:$C$35,0),MATCH(Bonds!G148,Data!$D$30:$J$30,0))*(I148-K148)))</f>
        <v/>
      </c>
      <c r="P148" s="38"/>
      <c r="Q148" s="235" t="str">
        <f t="shared" si="5"/>
        <v/>
      </c>
      <c r="R148" s="77"/>
      <c r="S148" s="78"/>
      <c r="T148" s="82"/>
    </row>
    <row r="149" spans="2:20" ht="6" customHeight="1" thickBot="1" x14ac:dyDescent="0.25">
      <c r="B149" s="42"/>
      <c r="C149" s="43"/>
      <c r="D149" s="43"/>
      <c r="E149" s="23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83"/>
      <c r="R149" s="84"/>
      <c r="S149" s="78"/>
    </row>
    <row r="150" spans="2:20" x14ac:dyDescent="0.2">
      <c r="E150" s="234"/>
    </row>
    <row r="151" spans="2:20" ht="6" customHeight="1" x14ac:dyDescent="0.2">
      <c r="E151" s="234"/>
    </row>
    <row r="152" spans="2:20" x14ac:dyDescent="0.2">
      <c r="E152" s="234"/>
    </row>
    <row r="153" spans="2:20" x14ac:dyDescent="0.2">
      <c r="E153" s="234"/>
    </row>
    <row r="154" spans="2:20" x14ac:dyDescent="0.2">
      <c r="E154" s="234"/>
    </row>
    <row r="155" spans="2:20" x14ac:dyDescent="0.2">
      <c r="E155" s="234"/>
    </row>
    <row r="156" spans="2:20" x14ac:dyDescent="0.2">
      <c r="E156" s="234"/>
    </row>
    <row r="157" spans="2:20" x14ac:dyDescent="0.2">
      <c r="E157" s="234"/>
    </row>
    <row r="158" spans="2:20" x14ac:dyDescent="0.2">
      <c r="E158" s="234"/>
    </row>
    <row r="159" spans="2:20" x14ac:dyDescent="0.2">
      <c r="E159" s="234"/>
    </row>
    <row r="160" spans="2:20" x14ac:dyDescent="0.2">
      <c r="E160" s="234"/>
    </row>
    <row r="161" spans="5:5" x14ac:dyDescent="0.2">
      <c r="E161" s="234"/>
    </row>
    <row r="162" spans="5:5" x14ac:dyDescent="0.2">
      <c r="E162" s="234"/>
    </row>
    <row r="163" spans="5:5" x14ac:dyDescent="0.2">
      <c r="E163" s="234"/>
    </row>
    <row r="164" spans="5:5" x14ac:dyDescent="0.2">
      <c r="E164" s="234"/>
    </row>
    <row r="165" spans="5:5" x14ac:dyDescent="0.2">
      <c r="E165" s="234"/>
    </row>
  </sheetData>
  <sheetProtection formatColumns="0" insertRows="0"/>
  <mergeCells count="26">
    <mergeCell ref="F9:Q9"/>
    <mergeCell ref="F10:Q10"/>
    <mergeCell ref="F11:Q11"/>
    <mergeCell ref="F12:Q12"/>
    <mergeCell ref="F8:Q8"/>
    <mergeCell ref="F13:Q13"/>
    <mergeCell ref="F14:Q14"/>
    <mergeCell ref="F15:Q15"/>
    <mergeCell ref="F16:Q16"/>
    <mergeCell ref="F17:Q17"/>
    <mergeCell ref="B3:T3"/>
    <mergeCell ref="B17:D17"/>
    <mergeCell ref="B18:D18"/>
    <mergeCell ref="B19:D19"/>
    <mergeCell ref="B16:D16"/>
    <mergeCell ref="F18:Q18"/>
    <mergeCell ref="F19:Q19"/>
    <mergeCell ref="B13:D13"/>
    <mergeCell ref="B14:D14"/>
    <mergeCell ref="B15:D15"/>
    <mergeCell ref="B5:D5"/>
    <mergeCell ref="B10:D10"/>
    <mergeCell ref="B11:D11"/>
    <mergeCell ref="B12:D12"/>
    <mergeCell ref="B8:C8"/>
    <mergeCell ref="B9:D9"/>
  </mergeCells>
  <conditionalFormatting sqref="N24:N111">
    <cfRule type="cellIs" dxfId="19" priority="64" operator="equal">
      <formula>"N"</formula>
    </cfRule>
  </conditionalFormatting>
  <conditionalFormatting sqref="G5 T120:T1048576 T1:T2 T4:T111">
    <cfRule type="cellIs" dxfId="18" priority="42" operator="equal">
      <formula>"ERROR"</formula>
    </cfRule>
    <cfRule type="cellIs" dxfId="17" priority="43" operator="equal">
      <formula>"OK"</formula>
    </cfRule>
  </conditionalFormatting>
  <conditionalFormatting sqref="N112:N119">
    <cfRule type="cellIs" dxfId="16" priority="16" operator="equal">
      <formula>"N"</formula>
    </cfRule>
  </conditionalFormatting>
  <conditionalFormatting sqref="T112:T119">
    <cfRule type="cellIs" dxfId="15" priority="7" operator="equal">
      <formula>"ERROR"</formula>
    </cfRule>
    <cfRule type="cellIs" dxfId="14" priority="8" operator="equal">
      <formula>"OK"</formula>
    </cfRule>
  </conditionalFormatting>
  <conditionalFormatting sqref="N120:N148">
    <cfRule type="cellIs" dxfId="13" priority="1" operator="equal">
      <formula>"N"</formula>
    </cfRule>
  </conditionalFormatting>
  <dataValidations count="3">
    <dataValidation type="list" allowBlank="1" showInputMessage="1" showErrorMessage="1" sqref="M24:M148">
      <formula1>"Y,N"</formula1>
    </dataValidation>
    <dataValidation type="decimal" operator="greaterThan" allowBlank="1" showInputMessage="1" showErrorMessage="1" error="Must be greater than zero" sqref="I24:I148">
      <formula1>0</formula1>
    </dataValidation>
    <dataValidation type="list" allowBlank="1" showInputMessage="1" showErrorMessage="1" sqref="G24:G148">
      <formula1>"0,1,2,3,4,5 or 6, Unrated/IOM Bank"</formula1>
    </dataValidation>
  </dataValidations>
  <pageMargins left="0.7" right="0.7" top="0.75" bottom="0.75" header="0.3" footer="0.3"/>
  <pageSetup paperSize="8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2"/>
  <sheetViews>
    <sheetView zoomScale="85" zoomScaleNormal="85" workbookViewId="0">
      <selection activeCell="K18" sqref="K18"/>
    </sheetView>
  </sheetViews>
  <sheetFormatPr defaultColWidth="0" defaultRowHeight="14.25" zeroHeight="1" x14ac:dyDescent="0.2"/>
  <cols>
    <col min="1" max="2" width="1.875" style="85" customWidth="1"/>
    <col min="3" max="3" width="27.875" style="85" customWidth="1"/>
    <col min="4" max="4" width="1.875" style="85" customWidth="1"/>
    <col min="5" max="5" width="22.25" style="85" customWidth="1"/>
    <col min="6" max="6" width="1.875" style="85" customWidth="1"/>
    <col min="7" max="7" width="11.5" style="85" customWidth="1"/>
    <col min="8" max="8" width="1.875" style="85" customWidth="1"/>
    <col min="9" max="9" width="11.5" style="85" customWidth="1"/>
    <col min="10" max="10" width="1.875" style="85" customWidth="1"/>
    <col min="11" max="11" width="11.5" style="85" customWidth="1"/>
    <col min="12" max="12" width="1.875" style="85" customWidth="1"/>
    <col min="13" max="13" width="11.5" style="85" customWidth="1"/>
    <col min="14" max="14" width="1.875" style="85" customWidth="1"/>
    <col min="15" max="15" width="11.5" style="86" customWidth="1"/>
    <col min="16" max="16" width="1.875" style="85" customWidth="1"/>
    <col min="17" max="17" width="11.5" style="85" customWidth="1"/>
    <col min="18" max="18" width="1.875" style="85" customWidth="1"/>
    <col min="19" max="19" width="11.5" style="86" customWidth="1"/>
    <col min="20" max="21" width="1.875" style="86" customWidth="1"/>
    <col min="22" max="22" width="9" style="86" customWidth="1"/>
    <col min="23" max="23" width="1.875" style="85" customWidth="1"/>
    <col min="24" max="16384" width="9" style="85" hidden="1"/>
  </cols>
  <sheetData>
    <row r="1" spans="1:22" s="23" customFormat="1" ht="15.75" x14ac:dyDescent="0.25">
      <c r="A1" s="20" t="str">
        <f ca="1">RIGHT(CELL("filename",$A$1),LEN(CELL("filename",$A$1))-FIND("]",CELL("filename",$A$1)))</f>
        <v>Securitisations</v>
      </c>
      <c r="B1" s="21"/>
      <c r="C1" s="22"/>
      <c r="D1" s="22"/>
      <c r="E1" s="20"/>
      <c r="F1" s="22"/>
      <c r="G1" s="20"/>
      <c r="H1" s="22"/>
      <c r="I1" s="22"/>
    </row>
    <row r="2" spans="1:22" s="26" customFormat="1" ht="12.75" x14ac:dyDescent="0.2">
      <c r="A2" s="24"/>
      <c r="B2" s="24"/>
      <c r="C2" s="24"/>
      <c r="D2" s="24"/>
      <c r="E2" s="24"/>
      <c r="F2" s="25"/>
      <c r="G2" s="24"/>
      <c r="I2" s="24"/>
    </row>
    <row r="3" spans="1:22" x14ac:dyDescent="0.2"/>
    <row r="4" spans="1:22" ht="15" thickBot="1" x14ac:dyDescent="0.25"/>
    <row r="5" spans="1:22" ht="15" customHeight="1" thickBot="1" x14ac:dyDescent="0.25">
      <c r="B5" s="272" t="s">
        <v>131</v>
      </c>
      <c r="C5" s="273"/>
      <c r="D5" s="274"/>
      <c r="E5" s="236">
        <f>SUM(O18:O142)</f>
        <v>0</v>
      </c>
      <c r="G5" s="157"/>
    </row>
    <row r="6" spans="1:22" x14ac:dyDescent="0.2"/>
    <row r="7" spans="1:22" ht="6" customHeight="1" thickBot="1" x14ac:dyDescent="0.25"/>
    <row r="8" spans="1:22" ht="15" thickBot="1" x14ac:dyDescent="0.25">
      <c r="B8" s="265" t="s">
        <v>35</v>
      </c>
      <c r="C8" s="266"/>
      <c r="D8" s="87"/>
      <c r="E8" s="155" t="s">
        <v>36</v>
      </c>
      <c r="F8" s="270" t="s">
        <v>37</v>
      </c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1"/>
    </row>
    <row r="9" spans="1:22" x14ac:dyDescent="0.2">
      <c r="B9" s="267" t="s">
        <v>0</v>
      </c>
      <c r="C9" s="268"/>
      <c r="D9" s="88"/>
      <c r="E9" s="66" t="s">
        <v>39</v>
      </c>
      <c r="F9" s="268" t="s">
        <v>51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9"/>
    </row>
    <row r="10" spans="1:22" x14ac:dyDescent="0.2">
      <c r="B10" s="257" t="s">
        <v>1</v>
      </c>
      <c r="C10" s="258"/>
      <c r="D10" s="89"/>
      <c r="E10" s="67" t="s">
        <v>40</v>
      </c>
      <c r="F10" s="258" t="s">
        <v>109</v>
      </c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61"/>
    </row>
    <row r="11" spans="1:22" x14ac:dyDescent="0.2">
      <c r="B11" s="257" t="s">
        <v>2</v>
      </c>
      <c r="C11" s="258"/>
      <c r="D11" s="89"/>
      <c r="E11" s="67" t="s">
        <v>41</v>
      </c>
      <c r="F11" s="258" t="s">
        <v>118</v>
      </c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61"/>
    </row>
    <row r="12" spans="1:22" x14ac:dyDescent="0.2">
      <c r="B12" s="257" t="s">
        <v>3</v>
      </c>
      <c r="C12" s="258"/>
      <c r="D12" s="89"/>
      <c r="E12" s="67" t="s">
        <v>42</v>
      </c>
      <c r="F12" s="258" t="s">
        <v>59</v>
      </c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61"/>
    </row>
    <row r="13" spans="1:22" ht="15" thickBot="1" x14ac:dyDescent="0.25">
      <c r="B13" s="259" t="s">
        <v>63</v>
      </c>
      <c r="C13" s="260"/>
      <c r="D13" s="90"/>
      <c r="E13" s="91" t="s">
        <v>43</v>
      </c>
      <c r="F13" s="260" t="s">
        <v>110</v>
      </c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2"/>
    </row>
    <row r="14" spans="1:22" x14ac:dyDescent="0.2"/>
    <row r="15" spans="1:22" ht="6" customHeight="1" thickBot="1" x14ac:dyDescent="0.25"/>
    <row r="16" spans="1:22" ht="39" thickBot="1" x14ac:dyDescent="0.25">
      <c r="B16" s="68"/>
      <c r="C16" s="69" t="s">
        <v>0</v>
      </c>
      <c r="D16" s="70"/>
      <c r="E16" s="71" t="s">
        <v>1</v>
      </c>
      <c r="F16" s="72"/>
      <c r="G16" s="71" t="s">
        <v>2</v>
      </c>
      <c r="H16" s="72"/>
      <c r="I16" s="71" t="s">
        <v>129</v>
      </c>
      <c r="J16" s="71"/>
      <c r="K16" s="71" t="s">
        <v>29</v>
      </c>
      <c r="L16" s="71"/>
      <c r="M16" s="71" t="s">
        <v>119</v>
      </c>
      <c r="N16" s="72"/>
      <c r="O16" s="183" t="s">
        <v>107</v>
      </c>
      <c r="P16" s="72"/>
      <c r="Q16" s="71"/>
      <c r="R16" s="72"/>
      <c r="S16" s="73"/>
      <c r="T16" s="74"/>
      <c r="U16" s="75"/>
      <c r="V16" s="225"/>
    </row>
    <row r="17" spans="2:22" ht="6" customHeight="1" x14ac:dyDescent="0.2">
      <c r="B17" s="3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76"/>
      <c r="P17" s="38"/>
      <c r="Q17" s="38"/>
      <c r="R17" s="38"/>
      <c r="S17" s="76"/>
      <c r="T17" s="77"/>
      <c r="U17" s="78"/>
      <c r="V17" s="78"/>
    </row>
    <row r="18" spans="2:22" x14ac:dyDescent="0.2">
      <c r="B18" s="79"/>
      <c r="C18" s="245"/>
      <c r="D18" s="172"/>
      <c r="E18" s="246">
        <v>0</v>
      </c>
      <c r="F18" s="172"/>
      <c r="G18" s="247"/>
      <c r="H18" s="172"/>
      <c r="I18" s="248"/>
      <c r="J18" s="172"/>
      <c r="K18" s="249"/>
      <c r="L18" s="38"/>
      <c r="M18" s="81" t="str">
        <f t="array" ref="M18">IF(OR($C18="",$E18="",$G18="",$I18="",$K18=""),"",IF($G18="Unrated",1,MIN(1,$I18*SUM((Sec_Type_200=IF(AND($K18="Type 1",$G18&gt;3),"Type 2",$K18))*(CQS=$G18)*(Sec_Mult_200)))))</f>
        <v/>
      </c>
      <c r="N18" s="38"/>
      <c r="O18" s="235" t="str">
        <f>IF($M18="","",-$M18*$E18)</f>
        <v/>
      </c>
      <c r="P18" s="38"/>
      <c r="Q18" s="158"/>
      <c r="R18" s="159"/>
      <c r="S18" s="160"/>
      <c r="T18" s="77"/>
      <c r="U18" s="78"/>
      <c r="V18" s="92"/>
    </row>
    <row r="19" spans="2:22" x14ac:dyDescent="0.2">
      <c r="B19" s="79"/>
      <c r="C19" s="245"/>
      <c r="D19" s="172"/>
      <c r="E19" s="246">
        <v>0</v>
      </c>
      <c r="F19" s="172"/>
      <c r="G19" s="247"/>
      <c r="H19" s="172"/>
      <c r="I19" s="248"/>
      <c r="J19" s="172"/>
      <c r="K19" s="249"/>
      <c r="L19" s="38"/>
      <c r="M19" s="81" t="str">
        <f t="array" ref="M19">IF(OR($C19="",$E19="",$G19="",$I19="",$K19=""),"",IF($G19="Unrated",1,MIN(1,$I19*SUM((Sec_Type_200=IF(AND($K19="Type 1",$G19&gt;3),"Type 2",$K19))*(CQS=$G19)*(Sec_Mult_200)))))</f>
        <v/>
      </c>
      <c r="N19" s="38"/>
      <c r="O19" s="235" t="str">
        <f t="shared" ref="O19:O82" si="0">IF($M19="","",-$M19*$E19)</f>
        <v/>
      </c>
      <c r="P19" s="38"/>
      <c r="Q19" s="158"/>
      <c r="R19" s="159"/>
      <c r="S19" s="160"/>
      <c r="T19" s="77"/>
      <c r="U19" s="78"/>
      <c r="V19" s="92"/>
    </row>
    <row r="20" spans="2:22" x14ac:dyDescent="0.2">
      <c r="B20" s="79"/>
      <c r="C20" s="245"/>
      <c r="D20" s="172"/>
      <c r="E20" s="246">
        <v>0</v>
      </c>
      <c r="F20" s="172"/>
      <c r="G20" s="247"/>
      <c r="H20" s="172"/>
      <c r="I20" s="248"/>
      <c r="J20" s="172"/>
      <c r="K20" s="249"/>
      <c r="L20" s="38"/>
      <c r="M20" s="81" t="str">
        <f t="array" ref="M20">IF(OR($C20="",$E20="",$G20="",$I20="",$K20=""),"",IF($G20="Unrated",1,MIN(1,$I20*SUM((Sec_Type_200=IF(AND($K20="Type 1",$G20&gt;3),"Type 2",$K20))*(CQS=$G20)*(Sec_Mult_200)))))</f>
        <v/>
      </c>
      <c r="N20" s="38"/>
      <c r="O20" s="235" t="str">
        <f t="shared" si="0"/>
        <v/>
      </c>
      <c r="P20" s="38"/>
      <c r="Q20" s="158"/>
      <c r="R20" s="159"/>
      <c r="S20" s="160"/>
      <c r="T20" s="77"/>
      <c r="U20" s="78"/>
      <c r="V20" s="92"/>
    </row>
    <row r="21" spans="2:22" x14ac:dyDescent="0.2">
      <c r="B21" s="79"/>
      <c r="C21" s="245"/>
      <c r="D21" s="172"/>
      <c r="E21" s="246">
        <v>0</v>
      </c>
      <c r="F21" s="172"/>
      <c r="G21" s="247"/>
      <c r="H21" s="172"/>
      <c r="I21" s="248"/>
      <c r="J21" s="172"/>
      <c r="K21" s="249"/>
      <c r="L21" s="38"/>
      <c r="M21" s="81" t="str">
        <f t="array" ref="M21">IF(OR($C21="",$E21="",$G21="",$I21="",$K21=""),"",IF($G21="Unrated",1,MIN(1,$I21*SUM((Sec_Type_200=IF(AND($K21="Type 1",$G21&gt;3),"Type 2",$K21))*(CQS=$G21)*(Sec_Mult_200)))))</f>
        <v/>
      </c>
      <c r="N21" s="38"/>
      <c r="O21" s="235" t="str">
        <f t="shared" si="0"/>
        <v/>
      </c>
      <c r="P21" s="38"/>
      <c r="Q21" s="158"/>
      <c r="R21" s="159"/>
      <c r="S21" s="160"/>
      <c r="T21" s="77"/>
      <c r="U21" s="78"/>
      <c r="V21" s="92"/>
    </row>
    <row r="22" spans="2:22" x14ac:dyDescent="0.2">
      <c r="B22" s="79"/>
      <c r="C22" s="245"/>
      <c r="D22" s="172"/>
      <c r="E22" s="246">
        <v>0</v>
      </c>
      <c r="F22" s="172"/>
      <c r="G22" s="247"/>
      <c r="H22" s="172"/>
      <c r="I22" s="248"/>
      <c r="J22" s="172"/>
      <c r="K22" s="249"/>
      <c r="L22" s="38"/>
      <c r="M22" s="81" t="str">
        <f t="array" ref="M22">IF(OR($C22="",$E22="",$G22="",$I22="",$K22=""),"",IF($G22="Unrated",1,MIN(1,$I22*SUM((Sec_Type_200=IF(AND($K22="Type 1",$G22&gt;3),"Type 2",$K22))*(CQS=$G22)*(Sec_Mult_200)))))</f>
        <v/>
      </c>
      <c r="N22" s="38"/>
      <c r="O22" s="235" t="str">
        <f t="shared" si="0"/>
        <v/>
      </c>
      <c r="P22" s="38"/>
      <c r="Q22" s="158"/>
      <c r="R22" s="159"/>
      <c r="S22" s="160"/>
      <c r="T22" s="77"/>
      <c r="U22" s="78"/>
      <c r="V22" s="92"/>
    </row>
    <row r="23" spans="2:22" x14ac:dyDescent="0.2">
      <c r="B23" s="79"/>
      <c r="C23" s="245"/>
      <c r="D23" s="172"/>
      <c r="E23" s="246">
        <v>0</v>
      </c>
      <c r="F23" s="172"/>
      <c r="G23" s="247"/>
      <c r="H23" s="172"/>
      <c r="I23" s="248"/>
      <c r="J23" s="172"/>
      <c r="K23" s="249"/>
      <c r="L23" s="38"/>
      <c r="M23" s="81" t="str">
        <f t="array" ref="M23">IF(OR($C23="",$E23="",$G23="",$I23="",$K23=""),"",IF($G23="Unrated",1,MIN(1,$I23*SUM((Sec_Type_200=IF(AND($K23="Type 1",$G23&gt;3),"Type 2",$K23))*(CQS=$G23)*(Sec_Mult_200)))))</f>
        <v/>
      </c>
      <c r="N23" s="38"/>
      <c r="O23" s="235" t="str">
        <f t="shared" si="0"/>
        <v/>
      </c>
      <c r="P23" s="38"/>
      <c r="Q23" s="158"/>
      <c r="R23" s="159"/>
      <c r="S23" s="160"/>
      <c r="T23" s="77"/>
      <c r="U23" s="78"/>
      <c r="V23" s="92"/>
    </row>
    <row r="24" spans="2:22" x14ac:dyDescent="0.2">
      <c r="B24" s="79"/>
      <c r="C24" s="245"/>
      <c r="D24" s="172"/>
      <c r="E24" s="246">
        <v>0</v>
      </c>
      <c r="F24" s="172"/>
      <c r="G24" s="247"/>
      <c r="H24" s="172"/>
      <c r="I24" s="248"/>
      <c r="J24" s="172"/>
      <c r="K24" s="249"/>
      <c r="L24" s="38"/>
      <c r="M24" s="81" t="str">
        <f t="array" ref="M24">IF(OR($C24="",$E24="",$G24="",$I24="",$K24=""),"",IF($G24="Unrated",1,MIN(1,$I24*SUM((Sec_Type_200=IF(AND($K24="Type 1",$G24&gt;3),"Type 2",$K24))*(CQS=$G24)*(Sec_Mult_200)))))</f>
        <v/>
      </c>
      <c r="N24" s="38"/>
      <c r="O24" s="235" t="str">
        <f t="shared" si="0"/>
        <v/>
      </c>
      <c r="P24" s="38"/>
      <c r="Q24" s="158"/>
      <c r="R24" s="159"/>
      <c r="S24" s="160"/>
      <c r="T24" s="77"/>
      <c r="U24" s="78"/>
      <c r="V24" s="92"/>
    </row>
    <row r="25" spans="2:22" x14ac:dyDescent="0.2">
      <c r="B25" s="79"/>
      <c r="C25" s="245"/>
      <c r="D25" s="172"/>
      <c r="E25" s="246">
        <v>0</v>
      </c>
      <c r="F25" s="172"/>
      <c r="G25" s="247"/>
      <c r="H25" s="172"/>
      <c r="I25" s="248"/>
      <c r="J25" s="172"/>
      <c r="K25" s="249"/>
      <c r="L25" s="38"/>
      <c r="M25" s="81" t="str">
        <f t="array" ref="M25">IF(OR($C25="",$E25="",$G25="",$I25="",$K25=""),"",IF($G25="Unrated",1,MIN(1,$I25*SUM((Sec_Type_200=IF(AND($K25="Type 1",$G25&gt;3),"Type 2",$K25))*(CQS=$G25)*(Sec_Mult_200)))))</f>
        <v/>
      </c>
      <c r="N25" s="38"/>
      <c r="O25" s="235" t="str">
        <f t="shared" si="0"/>
        <v/>
      </c>
      <c r="P25" s="38"/>
      <c r="Q25" s="158"/>
      <c r="R25" s="159"/>
      <c r="S25" s="160"/>
      <c r="T25" s="77"/>
      <c r="U25" s="78"/>
      <c r="V25" s="92"/>
    </row>
    <row r="26" spans="2:22" x14ac:dyDescent="0.2">
      <c r="B26" s="79"/>
      <c r="C26" s="245"/>
      <c r="D26" s="172"/>
      <c r="E26" s="246">
        <v>0</v>
      </c>
      <c r="F26" s="172"/>
      <c r="G26" s="247"/>
      <c r="H26" s="172"/>
      <c r="I26" s="248"/>
      <c r="J26" s="172"/>
      <c r="K26" s="249"/>
      <c r="L26" s="38"/>
      <c r="M26" s="81" t="str">
        <f t="array" ref="M26">IF(OR($C26="",$E26="",$G26="",$I26="",$K26=""),"",IF($G26="Unrated",1,MIN(1,$I26*SUM((Sec_Type_200=IF(AND($K26="Type 1",$G26&gt;3),"Type 2",$K26))*(CQS=$G26)*(Sec_Mult_200)))))</f>
        <v/>
      </c>
      <c r="N26" s="38"/>
      <c r="O26" s="235" t="str">
        <f t="shared" si="0"/>
        <v/>
      </c>
      <c r="P26" s="38"/>
      <c r="Q26" s="158"/>
      <c r="R26" s="159"/>
      <c r="S26" s="160"/>
      <c r="T26" s="77"/>
      <c r="U26" s="78"/>
      <c r="V26" s="92"/>
    </row>
    <row r="27" spans="2:22" x14ac:dyDescent="0.2">
      <c r="B27" s="79"/>
      <c r="C27" s="245"/>
      <c r="D27" s="172"/>
      <c r="E27" s="246">
        <v>0</v>
      </c>
      <c r="F27" s="172"/>
      <c r="G27" s="247"/>
      <c r="H27" s="172"/>
      <c r="I27" s="248"/>
      <c r="J27" s="172"/>
      <c r="K27" s="249"/>
      <c r="L27" s="38"/>
      <c r="M27" s="81" t="str">
        <f t="array" ref="M27">IF(OR($C27="",$E27="",$G27="",$I27="",$K27=""),"",IF($G27="Unrated",1,MIN(1,$I27*SUM((Sec_Type_200=IF(AND($K27="Type 1",$G27&gt;3),"Type 2",$K27))*(CQS=$G27)*(Sec_Mult_200)))))</f>
        <v/>
      </c>
      <c r="N27" s="38"/>
      <c r="O27" s="235" t="str">
        <f t="shared" si="0"/>
        <v/>
      </c>
      <c r="P27" s="38"/>
      <c r="Q27" s="158"/>
      <c r="R27" s="159"/>
      <c r="S27" s="160"/>
      <c r="T27" s="77"/>
      <c r="U27" s="78"/>
      <c r="V27" s="92"/>
    </row>
    <row r="28" spans="2:22" x14ac:dyDescent="0.2">
      <c r="B28" s="79"/>
      <c r="C28" s="245"/>
      <c r="D28" s="172"/>
      <c r="E28" s="246">
        <v>0</v>
      </c>
      <c r="F28" s="172"/>
      <c r="G28" s="247"/>
      <c r="H28" s="172"/>
      <c r="I28" s="248"/>
      <c r="J28" s="172"/>
      <c r="K28" s="249"/>
      <c r="L28" s="38"/>
      <c r="M28" s="81" t="str">
        <f t="array" ref="M28">IF(OR($C28="",$E28="",$G28="",$I28="",$K28=""),"",IF($G28="Unrated",1,MIN(1,$I28*SUM((Sec_Type_200=IF(AND($K28="Type 1",$G28&gt;3),"Type 2",$K28))*(CQS=$G28)*(Sec_Mult_200)))))</f>
        <v/>
      </c>
      <c r="N28" s="38"/>
      <c r="O28" s="235" t="str">
        <f t="shared" si="0"/>
        <v/>
      </c>
      <c r="P28" s="38"/>
      <c r="Q28" s="158"/>
      <c r="R28" s="159"/>
      <c r="S28" s="160"/>
      <c r="T28" s="77"/>
      <c r="U28" s="78"/>
      <c r="V28" s="92"/>
    </row>
    <row r="29" spans="2:22" x14ac:dyDescent="0.2">
      <c r="B29" s="79"/>
      <c r="C29" s="245"/>
      <c r="D29" s="172"/>
      <c r="E29" s="246">
        <v>0</v>
      </c>
      <c r="F29" s="172"/>
      <c r="G29" s="247"/>
      <c r="H29" s="172"/>
      <c r="I29" s="248"/>
      <c r="J29" s="172"/>
      <c r="K29" s="249"/>
      <c r="L29" s="38"/>
      <c r="M29" s="81" t="str">
        <f t="array" ref="M29">IF(OR($C29="",$E29="",$G29="",$I29="",$K29=""),"",IF($G29="Unrated",1,MIN(1,$I29*SUM((Sec_Type_200=IF(AND($K29="Type 1",$G29&gt;3),"Type 2",$K29))*(CQS=$G29)*(Sec_Mult_200)))))</f>
        <v/>
      </c>
      <c r="N29" s="38"/>
      <c r="O29" s="235" t="str">
        <f t="shared" si="0"/>
        <v/>
      </c>
      <c r="P29" s="38"/>
      <c r="Q29" s="158"/>
      <c r="R29" s="159"/>
      <c r="S29" s="160"/>
      <c r="T29" s="77"/>
      <c r="U29" s="78"/>
      <c r="V29" s="92"/>
    </row>
    <row r="30" spans="2:22" x14ac:dyDescent="0.2">
      <c r="B30" s="79"/>
      <c r="C30" s="245"/>
      <c r="D30" s="172"/>
      <c r="E30" s="246">
        <v>0</v>
      </c>
      <c r="F30" s="172"/>
      <c r="G30" s="247"/>
      <c r="H30" s="172"/>
      <c r="I30" s="248"/>
      <c r="J30" s="172"/>
      <c r="K30" s="249"/>
      <c r="L30" s="38"/>
      <c r="M30" s="81" t="str">
        <f t="array" ref="M30">IF(OR($C30="",$E30="",$G30="",$I30="",$K30=""),"",IF($G30="Unrated",1,MIN(1,$I30*SUM((Sec_Type_200=IF(AND($K30="Type 1",$G30&gt;3),"Type 2",$K30))*(CQS=$G30)*(Sec_Mult_200)))))</f>
        <v/>
      </c>
      <c r="N30" s="38"/>
      <c r="O30" s="235" t="str">
        <f t="shared" si="0"/>
        <v/>
      </c>
      <c r="P30" s="38"/>
      <c r="Q30" s="158"/>
      <c r="R30" s="159"/>
      <c r="S30" s="160"/>
      <c r="T30" s="77"/>
      <c r="U30" s="78"/>
      <c r="V30" s="92"/>
    </row>
    <row r="31" spans="2:22" x14ac:dyDescent="0.2">
      <c r="B31" s="79"/>
      <c r="C31" s="245"/>
      <c r="D31" s="172"/>
      <c r="E31" s="246">
        <v>0</v>
      </c>
      <c r="F31" s="172"/>
      <c r="G31" s="247"/>
      <c r="H31" s="172"/>
      <c r="I31" s="248"/>
      <c r="J31" s="172"/>
      <c r="K31" s="249"/>
      <c r="L31" s="38"/>
      <c r="M31" s="81" t="str">
        <f t="array" ref="M31">IF(OR($C31="",$E31="",$G31="",$I31="",$K31=""),"",IF($G31="Unrated",1,MIN(1,$I31*SUM((Sec_Type_200=IF(AND($K31="Type 1",$G31&gt;3),"Type 2",$K31))*(CQS=$G31)*(Sec_Mult_200)))))</f>
        <v/>
      </c>
      <c r="N31" s="38"/>
      <c r="O31" s="235" t="str">
        <f t="shared" si="0"/>
        <v/>
      </c>
      <c r="P31" s="38"/>
      <c r="Q31" s="158"/>
      <c r="R31" s="159"/>
      <c r="S31" s="160"/>
      <c r="T31" s="77"/>
      <c r="U31" s="78"/>
      <c r="V31" s="92"/>
    </row>
    <row r="32" spans="2:22" x14ac:dyDescent="0.2">
      <c r="B32" s="79"/>
      <c r="C32" s="245"/>
      <c r="D32" s="172"/>
      <c r="E32" s="246">
        <v>0</v>
      </c>
      <c r="F32" s="172"/>
      <c r="G32" s="247"/>
      <c r="H32" s="172"/>
      <c r="I32" s="248"/>
      <c r="J32" s="172"/>
      <c r="K32" s="249"/>
      <c r="L32" s="38"/>
      <c r="M32" s="81" t="str">
        <f t="array" ref="M32">IF(OR($C32="",$E32="",$G32="",$I32="",$K32=""),"",IF($G32="Unrated",1,MIN(1,$I32*SUM((Sec_Type_200=IF(AND($K32="Type 1",$G32&gt;3),"Type 2",$K32))*(CQS=$G32)*(Sec_Mult_200)))))</f>
        <v/>
      </c>
      <c r="N32" s="38"/>
      <c r="O32" s="235" t="str">
        <f t="shared" si="0"/>
        <v/>
      </c>
      <c r="P32" s="38"/>
      <c r="Q32" s="158"/>
      <c r="R32" s="159"/>
      <c r="S32" s="160"/>
      <c r="T32" s="77"/>
      <c r="U32" s="78"/>
      <c r="V32" s="92"/>
    </row>
    <row r="33" spans="2:22" x14ac:dyDescent="0.2">
      <c r="B33" s="79"/>
      <c r="C33" s="245"/>
      <c r="D33" s="172"/>
      <c r="E33" s="246">
        <v>0</v>
      </c>
      <c r="F33" s="172"/>
      <c r="G33" s="247"/>
      <c r="H33" s="172"/>
      <c r="I33" s="248"/>
      <c r="J33" s="172"/>
      <c r="K33" s="249"/>
      <c r="L33" s="38"/>
      <c r="M33" s="81" t="str">
        <f t="array" ref="M33">IF(OR($C33="",$E33="",$G33="",$I33="",$K33=""),"",IF($G33="Unrated",1,MIN(1,$I33*SUM((Sec_Type_200=IF(AND($K33="Type 1",$G33&gt;3),"Type 2",$K33))*(CQS=$G33)*(Sec_Mult_200)))))</f>
        <v/>
      </c>
      <c r="N33" s="38"/>
      <c r="O33" s="235" t="str">
        <f t="shared" si="0"/>
        <v/>
      </c>
      <c r="P33" s="38"/>
      <c r="Q33" s="158"/>
      <c r="R33" s="159"/>
      <c r="S33" s="160"/>
      <c r="T33" s="77"/>
      <c r="U33" s="78"/>
      <c r="V33" s="92"/>
    </row>
    <row r="34" spans="2:22" x14ac:dyDescent="0.2">
      <c r="B34" s="79"/>
      <c r="C34" s="245"/>
      <c r="D34" s="172"/>
      <c r="E34" s="246">
        <v>0</v>
      </c>
      <c r="F34" s="172"/>
      <c r="G34" s="247"/>
      <c r="H34" s="172"/>
      <c r="I34" s="248"/>
      <c r="J34" s="172"/>
      <c r="K34" s="249"/>
      <c r="L34" s="38"/>
      <c r="M34" s="81" t="str">
        <f t="array" ref="M34">IF(OR($C34="",$E34="",$G34="",$I34="",$K34=""),"",IF($G34="Unrated",1,MIN(1,$I34*SUM((Sec_Type_200=IF(AND($K34="Type 1",$G34&gt;3),"Type 2",$K34))*(CQS=$G34)*(Sec_Mult_200)))))</f>
        <v/>
      </c>
      <c r="N34" s="38"/>
      <c r="O34" s="235" t="str">
        <f t="shared" si="0"/>
        <v/>
      </c>
      <c r="P34" s="38"/>
      <c r="Q34" s="158"/>
      <c r="R34" s="159"/>
      <c r="S34" s="160"/>
      <c r="T34" s="77"/>
      <c r="U34" s="78"/>
      <c r="V34" s="92"/>
    </row>
    <row r="35" spans="2:22" x14ac:dyDescent="0.2">
      <c r="B35" s="79"/>
      <c r="C35" s="245"/>
      <c r="D35" s="172"/>
      <c r="E35" s="246">
        <v>0</v>
      </c>
      <c r="F35" s="172"/>
      <c r="G35" s="247"/>
      <c r="H35" s="172"/>
      <c r="I35" s="248"/>
      <c r="J35" s="172"/>
      <c r="K35" s="249"/>
      <c r="L35" s="38"/>
      <c r="M35" s="81" t="str">
        <f t="array" ref="M35">IF(OR($C35="",$E35="",$G35="",$I35="",$K35=""),"",IF($G35="Unrated",1,MIN(1,$I35*SUM((Sec_Type_200=IF(AND($K35="Type 1",$G35&gt;3),"Type 2",$K35))*(CQS=$G35)*(Sec_Mult_200)))))</f>
        <v/>
      </c>
      <c r="N35" s="38"/>
      <c r="O35" s="235" t="str">
        <f t="shared" si="0"/>
        <v/>
      </c>
      <c r="P35" s="38"/>
      <c r="Q35" s="158"/>
      <c r="R35" s="159"/>
      <c r="S35" s="160"/>
      <c r="T35" s="77"/>
      <c r="U35" s="78"/>
      <c r="V35" s="92"/>
    </row>
    <row r="36" spans="2:22" x14ac:dyDescent="0.2">
      <c r="B36" s="79"/>
      <c r="C36" s="245"/>
      <c r="D36" s="172"/>
      <c r="E36" s="246">
        <v>0</v>
      </c>
      <c r="F36" s="172"/>
      <c r="G36" s="247"/>
      <c r="H36" s="172"/>
      <c r="I36" s="248"/>
      <c r="J36" s="172"/>
      <c r="K36" s="249"/>
      <c r="L36" s="38"/>
      <c r="M36" s="81" t="str">
        <f t="array" ref="M36">IF(OR($C36="",$E36="",$G36="",$I36="",$K36=""),"",IF($G36="Unrated",1,MIN(1,$I36*SUM((Sec_Type_200=IF(AND($K36="Type 1",$G36&gt;3),"Type 2",$K36))*(CQS=$G36)*(Sec_Mult_200)))))</f>
        <v/>
      </c>
      <c r="N36" s="38"/>
      <c r="O36" s="235" t="str">
        <f t="shared" si="0"/>
        <v/>
      </c>
      <c r="P36" s="38"/>
      <c r="Q36" s="158"/>
      <c r="R36" s="159"/>
      <c r="S36" s="160"/>
      <c r="T36" s="77"/>
      <c r="U36" s="78"/>
      <c r="V36" s="92"/>
    </row>
    <row r="37" spans="2:22" x14ac:dyDescent="0.2">
      <c r="B37" s="79"/>
      <c r="C37" s="245"/>
      <c r="D37" s="172"/>
      <c r="E37" s="246">
        <v>0</v>
      </c>
      <c r="F37" s="172"/>
      <c r="G37" s="247"/>
      <c r="H37" s="172"/>
      <c r="I37" s="248"/>
      <c r="J37" s="172"/>
      <c r="K37" s="249"/>
      <c r="L37" s="38"/>
      <c r="M37" s="81" t="str">
        <f t="array" ref="M37">IF(OR($C37="",$E37="",$G37="",$I37="",$K37=""),"",IF($G37="Unrated",1,MIN(1,$I37*SUM((Sec_Type_200=IF(AND($K37="Type 1",$G37&gt;3),"Type 2",$K37))*(CQS=$G37)*(Sec_Mult_200)))))</f>
        <v/>
      </c>
      <c r="N37" s="38"/>
      <c r="O37" s="235" t="str">
        <f t="shared" si="0"/>
        <v/>
      </c>
      <c r="P37" s="38"/>
      <c r="Q37" s="158"/>
      <c r="R37" s="159"/>
      <c r="S37" s="160"/>
      <c r="T37" s="77"/>
      <c r="U37" s="78"/>
      <c r="V37" s="92"/>
    </row>
    <row r="38" spans="2:22" x14ac:dyDescent="0.2">
      <c r="B38" s="79"/>
      <c r="C38" s="245"/>
      <c r="D38" s="172"/>
      <c r="E38" s="246">
        <v>0</v>
      </c>
      <c r="F38" s="172"/>
      <c r="G38" s="247"/>
      <c r="H38" s="172"/>
      <c r="I38" s="248"/>
      <c r="J38" s="172"/>
      <c r="K38" s="249"/>
      <c r="L38" s="38"/>
      <c r="M38" s="81" t="str">
        <f t="array" ref="M38">IF(OR($C38="",$E38="",$G38="",$I38="",$K38=""),"",IF($G38="Unrated",1,MIN(1,$I38*SUM((Sec_Type_200=IF(AND($K38="Type 1",$G38&gt;3),"Type 2",$K38))*(CQS=$G38)*(Sec_Mult_200)))))</f>
        <v/>
      </c>
      <c r="N38" s="38"/>
      <c r="O38" s="235" t="str">
        <f t="shared" si="0"/>
        <v/>
      </c>
      <c r="P38" s="38"/>
      <c r="Q38" s="158"/>
      <c r="R38" s="159"/>
      <c r="S38" s="160"/>
      <c r="T38" s="77"/>
      <c r="U38" s="78"/>
      <c r="V38" s="92"/>
    </row>
    <row r="39" spans="2:22" x14ac:dyDescent="0.2">
      <c r="B39" s="79"/>
      <c r="C39" s="245"/>
      <c r="D39" s="172"/>
      <c r="E39" s="246">
        <v>0</v>
      </c>
      <c r="F39" s="172"/>
      <c r="G39" s="247"/>
      <c r="H39" s="172"/>
      <c r="I39" s="248"/>
      <c r="J39" s="172"/>
      <c r="K39" s="249"/>
      <c r="L39" s="38"/>
      <c r="M39" s="81" t="str">
        <f t="array" ref="M39">IF(OR($C39="",$E39="",$G39="",$I39="",$K39=""),"",IF($G39="Unrated",1,MIN(1,$I39*SUM((Sec_Type_200=IF(AND($K39="Type 1",$G39&gt;3),"Type 2",$K39))*(CQS=$G39)*(Sec_Mult_200)))))</f>
        <v/>
      </c>
      <c r="N39" s="38"/>
      <c r="O39" s="235" t="str">
        <f t="shared" si="0"/>
        <v/>
      </c>
      <c r="P39" s="38"/>
      <c r="Q39" s="158"/>
      <c r="R39" s="159"/>
      <c r="S39" s="160"/>
      <c r="T39" s="77"/>
      <c r="U39" s="78"/>
      <c r="V39" s="92"/>
    </row>
    <row r="40" spans="2:22" x14ac:dyDescent="0.2">
      <c r="B40" s="79"/>
      <c r="C40" s="245"/>
      <c r="D40" s="172"/>
      <c r="E40" s="246">
        <v>0</v>
      </c>
      <c r="F40" s="172"/>
      <c r="G40" s="247"/>
      <c r="H40" s="172"/>
      <c r="I40" s="248"/>
      <c r="J40" s="172"/>
      <c r="K40" s="249"/>
      <c r="L40" s="38"/>
      <c r="M40" s="81" t="str">
        <f t="array" ref="M40">IF(OR($C40="",$E40="",$G40="",$I40="",$K40=""),"",IF($G40="Unrated",1,MIN(1,$I40*SUM((Sec_Type_200=IF(AND($K40="Type 1",$G40&gt;3),"Type 2",$K40))*(CQS=$G40)*(Sec_Mult_200)))))</f>
        <v/>
      </c>
      <c r="N40" s="38"/>
      <c r="O40" s="235" t="str">
        <f t="shared" si="0"/>
        <v/>
      </c>
      <c r="P40" s="38"/>
      <c r="Q40" s="158"/>
      <c r="R40" s="159"/>
      <c r="S40" s="160"/>
      <c r="T40" s="77"/>
      <c r="U40" s="78"/>
      <c r="V40" s="92"/>
    </row>
    <row r="41" spans="2:22" x14ac:dyDescent="0.2">
      <c r="B41" s="79"/>
      <c r="C41" s="245"/>
      <c r="D41" s="172"/>
      <c r="E41" s="246">
        <v>0</v>
      </c>
      <c r="F41" s="172"/>
      <c r="G41" s="247"/>
      <c r="H41" s="172"/>
      <c r="I41" s="248"/>
      <c r="J41" s="172"/>
      <c r="K41" s="249"/>
      <c r="L41" s="38"/>
      <c r="M41" s="81" t="str">
        <f t="array" ref="M41">IF(OR($C41="",$E41="",$G41="",$I41="",$K41=""),"",IF($G41="Unrated",1,MIN(1,$I41*SUM((Sec_Type_200=IF(AND($K41="Type 1",$G41&gt;3),"Type 2",$K41))*(CQS=$G41)*(Sec_Mult_200)))))</f>
        <v/>
      </c>
      <c r="N41" s="38"/>
      <c r="O41" s="235" t="str">
        <f t="shared" si="0"/>
        <v/>
      </c>
      <c r="P41" s="38"/>
      <c r="Q41" s="158"/>
      <c r="R41" s="159"/>
      <c r="S41" s="160"/>
      <c r="T41" s="77"/>
      <c r="U41" s="78"/>
      <c r="V41" s="92"/>
    </row>
    <row r="42" spans="2:22" x14ac:dyDescent="0.2">
      <c r="B42" s="79"/>
      <c r="C42" s="245"/>
      <c r="D42" s="172"/>
      <c r="E42" s="246">
        <v>0</v>
      </c>
      <c r="F42" s="172"/>
      <c r="G42" s="247"/>
      <c r="H42" s="172"/>
      <c r="I42" s="248"/>
      <c r="J42" s="172"/>
      <c r="K42" s="249"/>
      <c r="L42" s="38"/>
      <c r="M42" s="81" t="str">
        <f t="array" ref="M42">IF(OR($C42="",$E42="",$G42="",$I42="",$K42=""),"",IF($G42="Unrated",1,MIN(1,$I42*SUM((Sec_Type_200=IF(AND($K42="Type 1",$G42&gt;3),"Type 2",$K42))*(CQS=$G42)*(Sec_Mult_200)))))</f>
        <v/>
      </c>
      <c r="N42" s="38"/>
      <c r="O42" s="235" t="str">
        <f t="shared" si="0"/>
        <v/>
      </c>
      <c r="P42" s="38"/>
      <c r="Q42" s="158"/>
      <c r="R42" s="159"/>
      <c r="S42" s="160"/>
      <c r="T42" s="77"/>
      <c r="U42" s="78"/>
      <c r="V42" s="92"/>
    </row>
    <row r="43" spans="2:22" x14ac:dyDescent="0.2">
      <c r="B43" s="79"/>
      <c r="C43" s="245"/>
      <c r="D43" s="172"/>
      <c r="E43" s="246">
        <v>0</v>
      </c>
      <c r="F43" s="172"/>
      <c r="G43" s="247"/>
      <c r="H43" s="172"/>
      <c r="I43" s="248"/>
      <c r="J43" s="172"/>
      <c r="K43" s="249"/>
      <c r="L43" s="38"/>
      <c r="M43" s="81" t="str">
        <f t="array" ref="M43">IF(OR($C43="",$E43="",$G43="",$I43="",$K43=""),"",IF($G43="Unrated",1,MIN(1,$I43*SUM((Sec_Type_200=IF(AND($K43="Type 1",$G43&gt;3),"Type 2",$K43))*(CQS=$G43)*(Sec_Mult_200)))))</f>
        <v/>
      </c>
      <c r="N43" s="38"/>
      <c r="O43" s="235" t="str">
        <f t="shared" si="0"/>
        <v/>
      </c>
      <c r="P43" s="38"/>
      <c r="Q43" s="158"/>
      <c r="R43" s="159"/>
      <c r="S43" s="160"/>
      <c r="T43" s="77"/>
      <c r="U43" s="78"/>
      <c r="V43" s="92"/>
    </row>
    <row r="44" spans="2:22" x14ac:dyDescent="0.2">
      <c r="B44" s="79"/>
      <c r="C44" s="245"/>
      <c r="D44" s="172"/>
      <c r="E44" s="246">
        <v>0</v>
      </c>
      <c r="F44" s="172"/>
      <c r="G44" s="247"/>
      <c r="H44" s="172"/>
      <c r="I44" s="248"/>
      <c r="J44" s="172"/>
      <c r="K44" s="249"/>
      <c r="L44" s="38"/>
      <c r="M44" s="81" t="str">
        <f t="array" ref="M44">IF(OR($C44="",$E44="",$G44="",$I44="",$K44=""),"",IF($G44="Unrated",1,MIN(1,$I44*SUM((Sec_Type_200=IF(AND($K44="Type 1",$G44&gt;3),"Type 2",$K44))*(CQS=$G44)*(Sec_Mult_200)))))</f>
        <v/>
      </c>
      <c r="N44" s="38"/>
      <c r="O44" s="235" t="str">
        <f t="shared" si="0"/>
        <v/>
      </c>
      <c r="P44" s="38"/>
      <c r="Q44" s="158"/>
      <c r="R44" s="159"/>
      <c r="S44" s="160"/>
      <c r="T44" s="77"/>
      <c r="U44" s="78"/>
      <c r="V44" s="92"/>
    </row>
    <row r="45" spans="2:22" x14ac:dyDescent="0.2">
      <c r="B45" s="79"/>
      <c r="C45" s="245"/>
      <c r="D45" s="172"/>
      <c r="E45" s="246">
        <v>0</v>
      </c>
      <c r="F45" s="172"/>
      <c r="G45" s="247"/>
      <c r="H45" s="172"/>
      <c r="I45" s="248"/>
      <c r="J45" s="172"/>
      <c r="K45" s="249"/>
      <c r="L45" s="38"/>
      <c r="M45" s="81" t="str">
        <f t="array" ref="M45">IF(OR($C45="",$E45="",$G45="",$I45="",$K45=""),"",IF($G45="Unrated",1,MIN(1,$I45*SUM((Sec_Type_200=IF(AND($K45="Type 1",$G45&gt;3),"Type 2",$K45))*(CQS=$G45)*(Sec_Mult_200)))))</f>
        <v/>
      </c>
      <c r="N45" s="38"/>
      <c r="O45" s="235" t="str">
        <f t="shared" si="0"/>
        <v/>
      </c>
      <c r="P45" s="38"/>
      <c r="Q45" s="158"/>
      <c r="R45" s="159"/>
      <c r="S45" s="160"/>
      <c r="T45" s="77"/>
      <c r="U45" s="78"/>
      <c r="V45" s="92"/>
    </row>
    <row r="46" spans="2:22" x14ac:dyDescent="0.2">
      <c r="B46" s="79"/>
      <c r="C46" s="245"/>
      <c r="D46" s="172"/>
      <c r="E46" s="246">
        <v>0</v>
      </c>
      <c r="F46" s="172"/>
      <c r="G46" s="247"/>
      <c r="H46" s="172"/>
      <c r="I46" s="248"/>
      <c r="J46" s="172"/>
      <c r="K46" s="249"/>
      <c r="L46" s="38"/>
      <c r="M46" s="81" t="str">
        <f t="array" ref="M46">IF(OR($C46="",$E46="",$G46="",$I46="",$K46=""),"",IF($G46="Unrated",1,MIN(1,$I46*SUM((Sec_Type_200=IF(AND($K46="Type 1",$G46&gt;3),"Type 2",$K46))*(CQS=$G46)*(Sec_Mult_200)))))</f>
        <v/>
      </c>
      <c r="N46" s="38"/>
      <c r="O46" s="235" t="str">
        <f t="shared" si="0"/>
        <v/>
      </c>
      <c r="P46" s="38"/>
      <c r="Q46" s="158"/>
      <c r="R46" s="159"/>
      <c r="S46" s="160"/>
      <c r="T46" s="77"/>
      <c r="U46" s="78"/>
      <c r="V46" s="92"/>
    </row>
    <row r="47" spans="2:22" x14ac:dyDescent="0.2">
      <c r="B47" s="79"/>
      <c r="C47" s="245"/>
      <c r="D47" s="172"/>
      <c r="E47" s="246">
        <v>0</v>
      </c>
      <c r="F47" s="172"/>
      <c r="G47" s="247"/>
      <c r="H47" s="172"/>
      <c r="I47" s="248"/>
      <c r="J47" s="172"/>
      <c r="K47" s="249"/>
      <c r="L47" s="38"/>
      <c r="M47" s="81" t="str">
        <f t="array" ref="M47">IF(OR($C47="",$E47="",$G47="",$I47="",$K47=""),"",IF($G47="Unrated",1,MIN(1,$I47*SUM((Sec_Type_200=IF(AND($K47="Type 1",$G47&gt;3),"Type 2",$K47))*(CQS=$G47)*(Sec_Mult_200)))))</f>
        <v/>
      </c>
      <c r="N47" s="38"/>
      <c r="O47" s="235" t="str">
        <f t="shared" si="0"/>
        <v/>
      </c>
      <c r="P47" s="38"/>
      <c r="Q47" s="158"/>
      <c r="R47" s="159"/>
      <c r="S47" s="160"/>
      <c r="T47" s="77"/>
      <c r="U47" s="78"/>
      <c r="V47" s="92"/>
    </row>
    <row r="48" spans="2:22" x14ac:dyDescent="0.2">
      <c r="B48" s="79"/>
      <c r="C48" s="245"/>
      <c r="D48" s="172"/>
      <c r="E48" s="246">
        <v>0</v>
      </c>
      <c r="F48" s="172"/>
      <c r="G48" s="247"/>
      <c r="H48" s="172"/>
      <c r="I48" s="248"/>
      <c r="J48" s="172"/>
      <c r="K48" s="249"/>
      <c r="L48" s="38"/>
      <c r="M48" s="81" t="str">
        <f t="array" ref="M48">IF(OR($C48="",$E48="",$G48="",$I48="",$K48=""),"",IF($G48="Unrated",1,MIN(1,$I48*SUM((Sec_Type_200=IF(AND($K48="Type 1",$G48&gt;3),"Type 2",$K48))*(CQS=$G48)*(Sec_Mult_200)))))</f>
        <v/>
      </c>
      <c r="N48" s="38"/>
      <c r="O48" s="235" t="str">
        <f t="shared" si="0"/>
        <v/>
      </c>
      <c r="P48" s="38"/>
      <c r="Q48" s="158"/>
      <c r="R48" s="159"/>
      <c r="S48" s="160"/>
      <c r="T48" s="77"/>
      <c r="U48" s="78"/>
      <c r="V48" s="92"/>
    </row>
    <row r="49" spans="2:22" x14ac:dyDescent="0.2">
      <c r="B49" s="79"/>
      <c r="C49" s="245"/>
      <c r="D49" s="172"/>
      <c r="E49" s="246">
        <v>0</v>
      </c>
      <c r="F49" s="172"/>
      <c r="G49" s="247"/>
      <c r="H49" s="172"/>
      <c r="I49" s="248"/>
      <c r="J49" s="172"/>
      <c r="K49" s="249"/>
      <c r="L49" s="38"/>
      <c r="M49" s="81" t="str">
        <f t="array" ref="M49">IF(OR($C49="",$E49="",$G49="",$I49="",$K49=""),"",IF($G49="Unrated",1,MIN(1,$I49*SUM((Sec_Type_200=IF(AND($K49="Type 1",$G49&gt;3),"Type 2",$K49))*(CQS=$G49)*(Sec_Mult_200)))))</f>
        <v/>
      </c>
      <c r="N49" s="38"/>
      <c r="O49" s="235" t="str">
        <f t="shared" si="0"/>
        <v/>
      </c>
      <c r="P49" s="38"/>
      <c r="Q49" s="158"/>
      <c r="R49" s="159"/>
      <c r="S49" s="160"/>
      <c r="T49" s="77"/>
      <c r="U49" s="78"/>
      <c r="V49" s="92"/>
    </row>
    <row r="50" spans="2:22" x14ac:dyDescent="0.2">
      <c r="B50" s="79"/>
      <c r="C50" s="245"/>
      <c r="D50" s="172"/>
      <c r="E50" s="246">
        <v>0</v>
      </c>
      <c r="F50" s="172"/>
      <c r="G50" s="247"/>
      <c r="H50" s="172"/>
      <c r="I50" s="248"/>
      <c r="J50" s="172"/>
      <c r="K50" s="249"/>
      <c r="L50" s="38"/>
      <c r="M50" s="81" t="str">
        <f t="array" ref="M50">IF(OR($C50="",$E50="",$G50="",$I50="",$K50=""),"",IF($G50="Unrated",1,MIN(1,$I50*SUM((Sec_Type_200=IF(AND($K50="Type 1",$G50&gt;3),"Type 2",$K50))*(CQS=$G50)*(Sec_Mult_200)))))</f>
        <v/>
      </c>
      <c r="N50" s="38"/>
      <c r="O50" s="235" t="str">
        <f t="shared" si="0"/>
        <v/>
      </c>
      <c r="P50" s="38"/>
      <c r="Q50" s="158"/>
      <c r="R50" s="159"/>
      <c r="S50" s="160"/>
      <c r="T50" s="77"/>
      <c r="U50" s="78"/>
      <c r="V50" s="92"/>
    </row>
    <row r="51" spans="2:22" x14ac:dyDescent="0.2">
      <c r="B51" s="79"/>
      <c r="C51" s="245"/>
      <c r="D51" s="172"/>
      <c r="E51" s="246">
        <v>0</v>
      </c>
      <c r="F51" s="172"/>
      <c r="G51" s="247"/>
      <c r="H51" s="172"/>
      <c r="I51" s="248"/>
      <c r="J51" s="172"/>
      <c r="K51" s="249"/>
      <c r="L51" s="38"/>
      <c r="M51" s="81" t="str">
        <f t="array" ref="M51">IF(OR($C51="",$E51="",$G51="",$I51="",$K51=""),"",IF($G51="Unrated",1,MIN(1,$I51*SUM((Sec_Type_200=IF(AND($K51="Type 1",$G51&gt;3),"Type 2",$K51))*(CQS=$G51)*(Sec_Mult_200)))))</f>
        <v/>
      </c>
      <c r="N51" s="38"/>
      <c r="O51" s="235" t="str">
        <f t="shared" si="0"/>
        <v/>
      </c>
      <c r="P51" s="38"/>
      <c r="Q51" s="158"/>
      <c r="R51" s="159"/>
      <c r="S51" s="160"/>
      <c r="T51" s="77"/>
      <c r="U51" s="78"/>
      <c r="V51" s="92"/>
    </row>
    <row r="52" spans="2:22" x14ac:dyDescent="0.2">
      <c r="B52" s="79"/>
      <c r="C52" s="245"/>
      <c r="D52" s="172"/>
      <c r="E52" s="246">
        <v>0</v>
      </c>
      <c r="F52" s="172"/>
      <c r="G52" s="247"/>
      <c r="H52" s="172"/>
      <c r="I52" s="248"/>
      <c r="J52" s="172"/>
      <c r="K52" s="249"/>
      <c r="L52" s="38"/>
      <c r="M52" s="81" t="str">
        <f t="array" ref="M52">IF(OR($C52="",$E52="",$G52="",$I52="",$K52=""),"",IF($G52="Unrated",1,MIN(1,$I52*SUM((Sec_Type_200=IF(AND($K52="Type 1",$G52&gt;3),"Type 2",$K52))*(CQS=$G52)*(Sec_Mult_200)))))</f>
        <v/>
      </c>
      <c r="N52" s="38"/>
      <c r="O52" s="235" t="str">
        <f t="shared" si="0"/>
        <v/>
      </c>
      <c r="P52" s="38"/>
      <c r="Q52" s="158"/>
      <c r="R52" s="159"/>
      <c r="S52" s="160"/>
      <c r="T52" s="77"/>
      <c r="U52" s="78"/>
      <c r="V52" s="92"/>
    </row>
    <row r="53" spans="2:22" x14ac:dyDescent="0.2">
      <c r="B53" s="79"/>
      <c r="C53" s="245"/>
      <c r="D53" s="172"/>
      <c r="E53" s="246">
        <v>0</v>
      </c>
      <c r="F53" s="172"/>
      <c r="G53" s="247"/>
      <c r="H53" s="172"/>
      <c r="I53" s="248"/>
      <c r="J53" s="172"/>
      <c r="K53" s="249"/>
      <c r="L53" s="38"/>
      <c r="M53" s="81" t="str">
        <f t="array" ref="M53">IF(OR($C53="",$E53="",$G53="",$I53="",$K53=""),"",IF($G53="Unrated",1,MIN(1,$I53*SUM((Sec_Type_200=IF(AND($K53="Type 1",$G53&gt;3),"Type 2",$K53))*(CQS=$G53)*(Sec_Mult_200)))))</f>
        <v/>
      </c>
      <c r="N53" s="38"/>
      <c r="O53" s="235" t="str">
        <f t="shared" si="0"/>
        <v/>
      </c>
      <c r="P53" s="38"/>
      <c r="Q53" s="158"/>
      <c r="R53" s="159"/>
      <c r="S53" s="160"/>
      <c r="T53" s="77"/>
      <c r="U53" s="78"/>
      <c r="V53" s="92"/>
    </row>
    <row r="54" spans="2:22" x14ac:dyDescent="0.2">
      <c r="B54" s="79"/>
      <c r="C54" s="245"/>
      <c r="D54" s="172"/>
      <c r="E54" s="246">
        <v>0</v>
      </c>
      <c r="F54" s="172"/>
      <c r="G54" s="247"/>
      <c r="H54" s="172"/>
      <c r="I54" s="248"/>
      <c r="J54" s="172"/>
      <c r="K54" s="249"/>
      <c r="L54" s="38"/>
      <c r="M54" s="81" t="str">
        <f t="array" ref="M54">IF(OR($C54="",$E54="",$G54="",$I54="",$K54=""),"",IF($G54="Unrated",1,MIN(1,$I54*SUM((Sec_Type_200=IF(AND($K54="Type 1",$G54&gt;3),"Type 2",$K54))*(CQS=$G54)*(Sec_Mult_200)))))</f>
        <v/>
      </c>
      <c r="N54" s="38"/>
      <c r="O54" s="235" t="str">
        <f t="shared" si="0"/>
        <v/>
      </c>
      <c r="P54" s="38"/>
      <c r="Q54" s="158"/>
      <c r="R54" s="159"/>
      <c r="S54" s="160"/>
      <c r="T54" s="77"/>
      <c r="U54" s="78"/>
      <c r="V54" s="92"/>
    </row>
    <row r="55" spans="2:22" x14ac:dyDescent="0.2">
      <c r="B55" s="79"/>
      <c r="C55" s="245"/>
      <c r="D55" s="172"/>
      <c r="E55" s="246">
        <v>0</v>
      </c>
      <c r="F55" s="172"/>
      <c r="G55" s="247"/>
      <c r="H55" s="172"/>
      <c r="I55" s="248"/>
      <c r="J55" s="172"/>
      <c r="K55" s="249"/>
      <c r="L55" s="38"/>
      <c r="M55" s="81" t="str">
        <f t="array" ref="M55">IF(OR($C55="",$E55="",$G55="",$I55="",$K55=""),"",IF($G55="Unrated",1,MIN(1,$I55*SUM((Sec_Type_200=IF(AND($K55="Type 1",$G55&gt;3),"Type 2",$K55))*(CQS=$G55)*(Sec_Mult_200)))))</f>
        <v/>
      </c>
      <c r="N55" s="38"/>
      <c r="O55" s="235" t="str">
        <f t="shared" si="0"/>
        <v/>
      </c>
      <c r="P55" s="38"/>
      <c r="Q55" s="158"/>
      <c r="R55" s="159"/>
      <c r="S55" s="160"/>
      <c r="T55" s="77"/>
      <c r="U55" s="78"/>
      <c r="V55" s="92"/>
    </row>
    <row r="56" spans="2:22" x14ac:dyDescent="0.2">
      <c r="B56" s="79"/>
      <c r="C56" s="245"/>
      <c r="D56" s="172"/>
      <c r="E56" s="246">
        <v>0</v>
      </c>
      <c r="F56" s="172"/>
      <c r="G56" s="247"/>
      <c r="H56" s="172"/>
      <c r="I56" s="248"/>
      <c r="J56" s="172"/>
      <c r="K56" s="249"/>
      <c r="L56" s="38"/>
      <c r="M56" s="81" t="str">
        <f t="array" ref="M56">IF(OR($C56="",$E56="",$G56="",$I56="",$K56=""),"",IF($G56="Unrated",1,MIN(1,$I56*SUM((Sec_Type_200=IF(AND($K56="Type 1",$G56&gt;3),"Type 2",$K56))*(CQS=$G56)*(Sec_Mult_200)))))</f>
        <v/>
      </c>
      <c r="N56" s="38"/>
      <c r="O56" s="235" t="str">
        <f t="shared" si="0"/>
        <v/>
      </c>
      <c r="P56" s="38"/>
      <c r="Q56" s="158"/>
      <c r="R56" s="159"/>
      <c r="S56" s="160"/>
      <c r="T56" s="77"/>
      <c r="U56" s="78"/>
      <c r="V56" s="92"/>
    </row>
    <row r="57" spans="2:22" x14ac:dyDescent="0.2">
      <c r="B57" s="79"/>
      <c r="C57" s="245"/>
      <c r="D57" s="172"/>
      <c r="E57" s="246">
        <v>0</v>
      </c>
      <c r="F57" s="172"/>
      <c r="G57" s="247"/>
      <c r="H57" s="172"/>
      <c r="I57" s="248"/>
      <c r="J57" s="172"/>
      <c r="K57" s="249"/>
      <c r="L57" s="38"/>
      <c r="M57" s="81" t="str">
        <f t="array" ref="M57">IF(OR($C57="",$E57="",$G57="",$I57="",$K57=""),"",IF($G57="Unrated",1,MIN(1,$I57*SUM((Sec_Type_200=IF(AND($K57="Type 1",$G57&gt;3),"Type 2",$K57))*(CQS=$G57)*(Sec_Mult_200)))))</f>
        <v/>
      </c>
      <c r="N57" s="38"/>
      <c r="O57" s="235" t="str">
        <f t="shared" si="0"/>
        <v/>
      </c>
      <c r="P57" s="38"/>
      <c r="Q57" s="158"/>
      <c r="R57" s="159"/>
      <c r="S57" s="160"/>
      <c r="T57" s="77"/>
      <c r="U57" s="78"/>
      <c r="V57" s="92"/>
    </row>
    <row r="58" spans="2:22" x14ac:dyDescent="0.2">
      <c r="B58" s="79"/>
      <c r="C58" s="245"/>
      <c r="D58" s="172"/>
      <c r="E58" s="246">
        <v>0</v>
      </c>
      <c r="F58" s="172"/>
      <c r="G58" s="247"/>
      <c r="H58" s="172"/>
      <c r="I58" s="248"/>
      <c r="J58" s="172"/>
      <c r="K58" s="249"/>
      <c r="L58" s="38"/>
      <c r="M58" s="81" t="str">
        <f t="array" ref="M58">IF(OR($C58="",$E58="",$G58="",$I58="",$K58=""),"",IF($G58="Unrated",1,MIN(1,$I58*SUM((Sec_Type_200=IF(AND($K58="Type 1",$G58&gt;3),"Type 2",$K58))*(CQS=$G58)*(Sec_Mult_200)))))</f>
        <v/>
      </c>
      <c r="N58" s="38"/>
      <c r="O58" s="235" t="str">
        <f t="shared" si="0"/>
        <v/>
      </c>
      <c r="P58" s="38"/>
      <c r="Q58" s="158"/>
      <c r="R58" s="159"/>
      <c r="S58" s="160"/>
      <c r="T58" s="77"/>
      <c r="U58" s="78"/>
      <c r="V58" s="92"/>
    </row>
    <row r="59" spans="2:22" x14ac:dyDescent="0.2">
      <c r="B59" s="79"/>
      <c r="C59" s="245"/>
      <c r="D59" s="172"/>
      <c r="E59" s="246">
        <v>0</v>
      </c>
      <c r="F59" s="172"/>
      <c r="G59" s="247"/>
      <c r="H59" s="172"/>
      <c r="I59" s="248"/>
      <c r="J59" s="172"/>
      <c r="K59" s="249"/>
      <c r="L59" s="38"/>
      <c r="M59" s="81" t="str">
        <f t="array" ref="M59">IF(OR($C59="",$E59="",$G59="",$I59="",$K59=""),"",IF($G59="Unrated",1,MIN(1,$I59*SUM((Sec_Type_200=IF(AND($K59="Type 1",$G59&gt;3),"Type 2",$K59))*(CQS=$G59)*(Sec_Mult_200)))))</f>
        <v/>
      </c>
      <c r="N59" s="38"/>
      <c r="O59" s="235" t="str">
        <f t="shared" si="0"/>
        <v/>
      </c>
      <c r="P59" s="38"/>
      <c r="Q59" s="158"/>
      <c r="R59" s="159"/>
      <c r="S59" s="160"/>
      <c r="T59" s="77"/>
      <c r="U59" s="78"/>
      <c r="V59" s="92"/>
    </row>
    <row r="60" spans="2:22" x14ac:dyDescent="0.2">
      <c r="B60" s="79"/>
      <c r="C60" s="245"/>
      <c r="D60" s="172"/>
      <c r="E60" s="246">
        <v>0</v>
      </c>
      <c r="F60" s="172"/>
      <c r="G60" s="247"/>
      <c r="H60" s="172"/>
      <c r="I60" s="248"/>
      <c r="J60" s="172"/>
      <c r="K60" s="249"/>
      <c r="L60" s="38"/>
      <c r="M60" s="81" t="str">
        <f t="array" ref="M60">IF(OR($C60="",$E60="",$G60="",$I60="",$K60=""),"",IF($G60="Unrated",1,MIN(1,$I60*SUM((Sec_Type_200=IF(AND($K60="Type 1",$G60&gt;3),"Type 2",$K60))*(CQS=$G60)*(Sec_Mult_200)))))</f>
        <v/>
      </c>
      <c r="N60" s="38"/>
      <c r="O60" s="235" t="str">
        <f t="shared" si="0"/>
        <v/>
      </c>
      <c r="P60" s="38"/>
      <c r="Q60" s="158"/>
      <c r="R60" s="159"/>
      <c r="S60" s="160"/>
      <c r="T60" s="77"/>
      <c r="U60" s="78"/>
      <c r="V60" s="92"/>
    </row>
    <row r="61" spans="2:22" x14ac:dyDescent="0.2">
      <c r="B61" s="79"/>
      <c r="C61" s="245"/>
      <c r="D61" s="172"/>
      <c r="E61" s="246">
        <v>0</v>
      </c>
      <c r="F61" s="172"/>
      <c r="G61" s="247"/>
      <c r="H61" s="172"/>
      <c r="I61" s="248"/>
      <c r="J61" s="172"/>
      <c r="K61" s="249"/>
      <c r="L61" s="38"/>
      <c r="M61" s="81" t="str">
        <f t="array" ref="M61">IF(OR($C61="",$E61="",$G61="",$I61="",$K61=""),"",IF($G61="Unrated",1,MIN(1,$I61*SUM((Sec_Type_200=IF(AND($K61="Type 1",$G61&gt;3),"Type 2",$K61))*(CQS=$G61)*(Sec_Mult_200)))))</f>
        <v/>
      </c>
      <c r="N61" s="38"/>
      <c r="O61" s="235" t="str">
        <f t="shared" si="0"/>
        <v/>
      </c>
      <c r="P61" s="38"/>
      <c r="Q61" s="158"/>
      <c r="R61" s="159"/>
      <c r="S61" s="160"/>
      <c r="T61" s="77"/>
      <c r="U61" s="78"/>
      <c r="V61" s="92"/>
    </row>
    <row r="62" spans="2:22" x14ac:dyDescent="0.2">
      <c r="B62" s="79"/>
      <c r="C62" s="245"/>
      <c r="D62" s="172"/>
      <c r="E62" s="246">
        <v>0</v>
      </c>
      <c r="F62" s="172"/>
      <c r="G62" s="247"/>
      <c r="H62" s="172"/>
      <c r="I62" s="248"/>
      <c r="J62" s="172"/>
      <c r="K62" s="249"/>
      <c r="L62" s="38"/>
      <c r="M62" s="81" t="str">
        <f t="array" ref="M62">IF(OR($C62="",$E62="",$G62="",$I62="",$K62=""),"",IF($G62="Unrated",1,MIN(1,$I62*SUM((Sec_Type_200=IF(AND($K62="Type 1",$G62&gt;3),"Type 2",$K62))*(CQS=$G62)*(Sec_Mult_200)))))</f>
        <v/>
      </c>
      <c r="N62" s="38"/>
      <c r="O62" s="235" t="str">
        <f t="shared" si="0"/>
        <v/>
      </c>
      <c r="P62" s="38"/>
      <c r="Q62" s="158"/>
      <c r="R62" s="159"/>
      <c r="S62" s="160"/>
      <c r="T62" s="77"/>
      <c r="U62" s="78"/>
      <c r="V62" s="92"/>
    </row>
    <row r="63" spans="2:22" x14ac:dyDescent="0.2">
      <c r="B63" s="79"/>
      <c r="C63" s="245"/>
      <c r="D63" s="172"/>
      <c r="E63" s="246">
        <v>0</v>
      </c>
      <c r="F63" s="172"/>
      <c r="G63" s="247"/>
      <c r="H63" s="172"/>
      <c r="I63" s="248"/>
      <c r="J63" s="172"/>
      <c r="K63" s="249"/>
      <c r="L63" s="38"/>
      <c r="M63" s="81" t="str">
        <f t="array" ref="M63">IF(OR($C63="",$E63="",$G63="",$I63="",$K63=""),"",IF($G63="Unrated",1,MIN(1,$I63*SUM((Sec_Type_200=IF(AND($K63="Type 1",$G63&gt;3),"Type 2",$K63))*(CQS=$G63)*(Sec_Mult_200)))))</f>
        <v/>
      </c>
      <c r="N63" s="38"/>
      <c r="O63" s="235" t="str">
        <f t="shared" si="0"/>
        <v/>
      </c>
      <c r="P63" s="38"/>
      <c r="Q63" s="158"/>
      <c r="R63" s="159"/>
      <c r="S63" s="160"/>
      <c r="T63" s="77"/>
      <c r="U63" s="78"/>
      <c r="V63" s="92"/>
    </row>
    <row r="64" spans="2:22" x14ac:dyDescent="0.2">
      <c r="B64" s="79"/>
      <c r="C64" s="245"/>
      <c r="D64" s="172"/>
      <c r="E64" s="246">
        <v>0</v>
      </c>
      <c r="F64" s="172"/>
      <c r="G64" s="247"/>
      <c r="H64" s="172"/>
      <c r="I64" s="248"/>
      <c r="J64" s="172"/>
      <c r="K64" s="249"/>
      <c r="L64" s="38"/>
      <c r="M64" s="81" t="str">
        <f t="array" ref="M64">IF(OR($C64="",$E64="",$G64="",$I64="",$K64=""),"",IF($G64="Unrated",1,MIN(1,$I64*SUM((Sec_Type_200=IF(AND($K64="Type 1",$G64&gt;3),"Type 2",$K64))*(CQS=$G64)*(Sec_Mult_200)))))</f>
        <v/>
      </c>
      <c r="N64" s="38"/>
      <c r="O64" s="235" t="str">
        <f t="shared" si="0"/>
        <v/>
      </c>
      <c r="P64" s="38"/>
      <c r="Q64" s="158"/>
      <c r="R64" s="159"/>
      <c r="S64" s="160"/>
      <c r="T64" s="77"/>
      <c r="U64" s="78"/>
      <c r="V64" s="92"/>
    </row>
    <row r="65" spans="2:22" x14ac:dyDescent="0.2">
      <c r="B65" s="79"/>
      <c r="C65" s="245"/>
      <c r="D65" s="172"/>
      <c r="E65" s="246">
        <v>0</v>
      </c>
      <c r="F65" s="172"/>
      <c r="G65" s="247"/>
      <c r="H65" s="172"/>
      <c r="I65" s="248"/>
      <c r="J65" s="172"/>
      <c r="K65" s="249"/>
      <c r="L65" s="38"/>
      <c r="M65" s="81" t="str">
        <f t="array" ref="M65">IF(OR($C65="",$E65="",$G65="",$I65="",$K65=""),"",IF($G65="Unrated",1,MIN(1,$I65*SUM((Sec_Type_200=IF(AND($K65="Type 1",$G65&gt;3),"Type 2",$K65))*(CQS=$G65)*(Sec_Mult_200)))))</f>
        <v/>
      </c>
      <c r="N65" s="38"/>
      <c r="O65" s="235" t="str">
        <f t="shared" si="0"/>
        <v/>
      </c>
      <c r="P65" s="38"/>
      <c r="Q65" s="158"/>
      <c r="R65" s="159"/>
      <c r="S65" s="160"/>
      <c r="T65" s="77"/>
      <c r="U65" s="78"/>
      <c r="V65" s="92"/>
    </row>
    <row r="66" spans="2:22" x14ac:dyDescent="0.2">
      <c r="B66" s="79"/>
      <c r="C66" s="245"/>
      <c r="D66" s="172"/>
      <c r="E66" s="246">
        <v>0</v>
      </c>
      <c r="F66" s="172"/>
      <c r="G66" s="247"/>
      <c r="H66" s="172"/>
      <c r="I66" s="248"/>
      <c r="J66" s="172"/>
      <c r="K66" s="249"/>
      <c r="L66" s="38"/>
      <c r="M66" s="81" t="str">
        <f t="array" ref="M66">IF(OR($C66="",$E66="",$G66="",$I66="",$K66=""),"",IF($G66="Unrated",1,MIN(1,$I66*SUM((Sec_Type_200=IF(AND($K66="Type 1",$G66&gt;3),"Type 2",$K66))*(CQS=$G66)*(Sec_Mult_200)))))</f>
        <v/>
      </c>
      <c r="N66" s="38"/>
      <c r="O66" s="235" t="str">
        <f t="shared" si="0"/>
        <v/>
      </c>
      <c r="P66" s="38"/>
      <c r="Q66" s="158"/>
      <c r="R66" s="159"/>
      <c r="S66" s="160"/>
      <c r="T66" s="77"/>
      <c r="U66" s="78"/>
      <c r="V66" s="92"/>
    </row>
    <row r="67" spans="2:22" x14ac:dyDescent="0.2">
      <c r="B67" s="79"/>
      <c r="C67" s="245"/>
      <c r="D67" s="172"/>
      <c r="E67" s="246">
        <v>0</v>
      </c>
      <c r="F67" s="172"/>
      <c r="G67" s="247"/>
      <c r="H67" s="172"/>
      <c r="I67" s="248"/>
      <c r="J67" s="172"/>
      <c r="K67" s="249"/>
      <c r="L67" s="38"/>
      <c r="M67" s="81" t="str">
        <f t="array" ref="M67">IF(OR($C67="",$E67="",$G67="",$I67="",$K67=""),"",IF($G67="Unrated",1,MIN(1,$I67*SUM((Sec_Type_200=IF(AND($K67="Type 1",$G67&gt;3),"Type 2",$K67))*(CQS=$G67)*(Sec_Mult_200)))))</f>
        <v/>
      </c>
      <c r="N67" s="38"/>
      <c r="O67" s="235" t="str">
        <f t="shared" si="0"/>
        <v/>
      </c>
      <c r="P67" s="38"/>
      <c r="Q67" s="158"/>
      <c r="R67" s="159"/>
      <c r="S67" s="160"/>
      <c r="T67" s="77"/>
      <c r="U67" s="78"/>
      <c r="V67" s="92"/>
    </row>
    <row r="68" spans="2:22" x14ac:dyDescent="0.2">
      <c r="B68" s="79"/>
      <c r="C68" s="245"/>
      <c r="D68" s="172"/>
      <c r="E68" s="246">
        <v>0</v>
      </c>
      <c r="F68" s="172"/>
      <c r="G68" s="247"/>
      <c r="H68" s="172"/>
      <c r="I68" s="248"/>
      <c r="J68" s="172"/>
      <c r="K68" s="249"/>
      <c r="L68" s="38"/>
      <c r="M68" s="81" t="str">
        <f t="array" ref="M68">IF(OR($C68="",$E68="",$G68="",$I68="",$K68=""),"",IF($G68="Unrated",1,MIN(1,$I68*SUM((Sec_Type_200=IF(AND($K68="Type 1",$G68&gt;3),"Type 2",$K68))*(CQS=$G68)*(Sec_Mult_200)))))</f>
        <v/>
      </c>
      <c r="N68" s="38"/>
      <c r="O68" s="235" t="str">
        <f t="shared" si="0"/>
        <v/>
      </c>
      <c r="P68" s="38"/>
      <c r="Q68" s="158"/>
      <c r="R68" s="159"/>
      <c r="S68" s="160"/>
      <c r="T68" s="77"/>
      <c r="U68" s="78"/>
      <c r="V68" s="92"/>
    </row>
    <row r="69" spans="2:22" x14ac:dyDescent="0.2">
      <c r="B69" s="79"/>
      <c r="C69" s="245"/>
      <c r="D69" s="172"/>
      <c r="E69" s="246">
        <v>0</v>
      </c>
      <c r="F69" s="172"/>
      <c r="G69" s="247"/>
      <c r="H69" s="172"/>
      <c r="I69" s="248"/>
      <c r="J69" s="172"/>
      <c r="K69" s="249"/>
      <c r="L69" s="38"/>
      <c r="M69" s="81" t="str">
        <f t="array" ref="M69">IF(OR($C69="",$E69="",$G69="",$I69="",$K69=""),"",IF($G69="Unrated",1,MIN(1,$I69*SUM((Sec_Type_200=IF(AND($K69="Type 1",$G69&gt;3),"Type 2",$K69))*(CQS=$G69)*(Sec_Mult_200)))))</f>
        <v/>
      </c>
      <c r="N69" s="38"/>
      <c r="O69" s="235" t="str">
        <f t="shared" si="0"/>
        <v/>
      </c>
      <c r="P69" s="38"/>
      <c r="Q69" s="158"/>
      <c r="R69" s="159"/>
      <c r="S69" s="160"/>
      <c r="T69" s="77"/>
      <c r="U69" s="78"/>
      <c r="V69" s="92"/>
    </row>
    <row r="70" spans="2:22" x14ac:dyDescent="0.2">
      <c r="B70" s="79"/>
      <c r="C70" s="245"/>
      <c r="D70" s="172"/>
      <c r="E70" s="246">
        <v>0</v>
      </c>
      <c r="F70" s="172"/>
      <c r="G70" s="247"/>
      <c r="H70" s="172"/>
      <c r="I70" s="248"/>
      <c r="J70" s="172"/>
      <c r="K70" s="249"/>
      <c r="L70" s="38"/>
      <c r="M70" s="81" t="str">
        <f t="array" ref="M70">IF(OR($C70="",$E70="",$G70="",$I70="",$K70=""),"",IF($G70="Unrated",1,MIN(1,$I70*SUM((Sec_Type_200=IF(AND($K70="Type 1",$G70&gt;3),"Type 2",$K70))*(CQS=$G70)*(Sec_Mult_200)))))</f>
        <v/>
      </c>
      <c r="N70" s="38"/>
      <c r="O70" s="235" t="str">
        <f t="shared" si="0"/>
        <v/>
      </c>
      <c r="P70" s="38"/>
      <c r="Q70" s="158"/>
      <c r="R70" s="159"/>
      <c r="S70" s="160"/>
      <c r="T70" s="77"/>
      <c r="U70" s="78"/>
      <c r="V70" s="92"/>
    </row>
    <row r="71" spans="2:22" x14ac:dyDescent="0.2">
      <c r="B71" s="79"/>
      <c r="C71" s="245"/>
      <c r="D71" s="172"/>
      <c r="E71" s="246">
        <v>0</v>
      </c>
      <c r="F71" s="172"/>
      <c r="G71" s="247"/>
      <c r="H71" s="172"/>
      <c r="I71" s="248"/>
      <c r="J71" s="172"/>
      <c r="K71" s="249"/>
      <c r="L71" s="38"/>
      <c r="M71" s="81" t="str">
        <f t="array" ref="M71">IF(OR($C71="",$E71="",$G71="",$I71="",$K71=""),"",IF($G71="Unrated",1,MIN(1,$I71*SUM((Sec_Type_200=IF(AND($K71="Type 1",$G71&gt;3),"Type 2",$K71))*(CQS=$G71)*(Sec_Mult_200)))))</f>
        <v/>
      </c>
      <c r="N71" s="38"/>
      <c r="O71" s="235" t="str">
        <f t="shared" si="0"/>
        <v/>
      </c>
      <c r="P71" s="38"/>
      <c r="Q71" s="158"/>
      <c r="R71" s="159"/>
      <c r="S71" s="160"/>
      <c r="T71" s="77"/>
      <c r="U71" s="78"/>
      <c r="V71" s="92"/>
    </row>
    <row r="72" spans="2:22" x14ac:dyDescent="0.2">
      <c r="B72" s="79"/>
      <c r="C72" s="245"/>
      <c r="D72" s="172"/>
      <c r="E72" s="246">
        <v>0</v>
      </c>
      <c r="F72" s="172"/>
      <c r="G72" s="247"/>
      <c r="H72" s="172"/>
      <c r="I72" s="248"/>
      <c r="J72" s="172"/>
      <c r="K72" s="249"/>
      <c r="L72" s="38"/>
      <c r="M72" s="81" t="str">
        <f t="array" ref="M72">IF(OR($C72="",$E72="",$G72="",$I72="",$K72=""),"",IF($G72="Unrated",1,MIN(1,$I72*SUM((Sec_Type_200=IF(AND($K72="Type 1",$G72&gt;3),"Type 2",$K72))*(CQS=$G72)*(Sec_Mult_200)))))</f>
        <v/>
      </c>
      <c r="N72" s="38"/>
      <c r="O72" s="235" t="str">
        <f t="shared" si="0"/>
        <v/>
      </c>
      <c r="P72" s="38"/>
      <c r="Q72" s="158"/>
      <c r="R72" s="159"/>
      <c r="S72" s="160"/>
      <c r="T72" s="77"/>
      <c r="U72" s="78"/>
      <c r="V72" s="92"/>
    </row>
    <row r="73" spans="2:22" x14ac:dyDescent="0.2">
      <c r="B73" s="79"/>
      <c r="C73" s="245"/>
      <c r="D73" s="172"/>
      <c r="E73" s="246">
        <v>0</v>
      </c>
      <c r="F73" s="172"/>
      <c r="G73" s="247"/>
      <c r="H73" s="172"/>
      <c r="I73" s="248"/>
      <c r="J73" s="172"/>
      <c r="K73" s="249"/>
      <c r="L73" s="38"/>
      <c r="M73" s="81" t="str">
        <f t="array" ref="M73">IF(OR($C73="",$E73="",$G73="",$I73="",$K73=""),"",IF($G73="Unrated",1,MIN(1,$I73*SUM((Sec_Type_200=IF(AND($K73="Type 1",$G73&gt;3),"Type 2",$K73))*(CQS=$G73)*(Sec_Mult_200)))))</f>
        <v/>
      </c>
      <c r="N73" s="38"/>
      <c r="O73" s="235" t="str">
        <f t="shared" si="0"/>
        <v/>
      </c>
      <c r="P73" s="38"/>
      <c r="Q73" s="158"/>
      <c r="R73" s="159"/>
      <c r="S73" s="160"/>
      <c r="T73" s="77"/>
      <c r="U73" s="78"/>
      <c r="V73" s="92"/>
    </row>
    <row r="74" spans="2:22" x14ac:dyDescent="0.2">
      <c r="B74" s="79"/>
      <c r="C74" s="245"/>
      <c r="D74" s="172"/>
      <c r="E74" s="246">
        <v>0</v>
      </c>
      <c r="F74" s="172"/>
      <c r="G74" s="247"/>
      <c r="H74" s="172"/>
      <c r="I74" s="248"/>
      <c r="J74" s="172"/>
      <c r="K74" s="249"/>
      <c r="L74" s="38"/>
      <c r="M74" s="81" t="str">
        <f t="array" ref="M74">IF(OR($C74="",$E74="",$G74="",$I74="",$K74=""),"",IF($G74="Unrated",1,MIN(1,$I74*SUM((Sec_Type_200=IF(AND($K74="Type 1",$G74&gt;3),"Type 2",$K74))*(CQS=$G74)*(Sec_Mult_200)))))</f>
        <v/>
      </c>
      <c r="N74" s="38"/>
      <c r="O74" s="235" t="str">
        <f t="shared" si="0"/>
        <v/>
      </c>
      <c r="P74" s="38"/>
      <c r="Q74" s="158"/>
      <c r="R74" s="159"/>
      <c r="S74" s="160"/>
      <c r="T74" s="77"/>
      <c r="U74" s="78"/>
      <c r="V74" s="92"/>
    </row>
    <row r="75" spans="2:22" x14ac:dyDescent="0.2">
      <c r="B75" s="79"/>
      <c r="C75" s="245"/>
      <c r="D75" s="172"/>
      <c r="E75" s="246">
        <v>0</v>
      </c>
      <c r="F75" s="172"/>
      <c r="G75" s="247"/>
      <c r="H75" s="172"/>
      <c r="I75" s="248"/>
      <c r="J75" s="172"/>
      <c r="K75" s="249"/>
      <c r="L75" s="38"/>
      <c r="M75" s="81" t="str">
        <f t="array" ref="M75">IF(OR($C75="",$E75="",$G75="",$I75="",$K75=""),"",IF($G75="Unrated",1,MIN(1,$I75*SUM((Sec_Type_200=IF(AND($K75="Type 1",$G75&gt;3),"Type 2",$K75))*(CQS=$G75)*(Sec_Mult_200)))))</f>
        <v/>
      </c>
      <c r="N75" s="38"/>
      <c r="O75" s="235" t="str">
        <f t="shared" si="0"/>
        <v/>
      </c>
      <c r="P75" s="38"/>
      <c r="Q75" s="158"/>
      <c r="R75" s="159"/>
      <c r="S75" s="160"/>
      <c r="T75" s="77"/>
      <c r="U75" s="78"/>
      <c r="V75" s="92"/>
    </row>
    <row r="76" spans="2:22" x14ac:dyDescent="0.2">
      <c r="B76" s="79"/>
      <c r="C76" s="245"/>
      <c r="D76" s="172"/>
      <c r="E76" s="246">
        <v>0</v>
      </c>
      <c r="F76" s="172"/>
      <c r="G76" s="247"/>
      <c r="H76" s="172"/>
      <c r="I76" s="248"/>
      <c r="J76" s="172"/>
      <c r="K76" s="249"/>
      <c r="L76" s="38"/>
      <c r="M76" s="81" t="str">
        <f t="array" ref="M76">IF(OR($C76="",$E76="",$G76="",$I76="",$K76=""),"",IF($G76="Unrated",1,MIN(1,$I76*SUM((Sec_Type_200=IF(AND($K76="Type 1",$G76&gt;3),"Type 2",$K76))*(CQS=$G76)*(Sec_Mult_200)))))</f>
        <v/>
      </c>
      <c r="N76" s="38"/>
      <c r="O76" s="235" t="str">
        <f t="shared" si="0"/>
        <v/>
      </c>
      <c r="P76" s="38"/>
      <c r="Q76" s="158"/>
      <c r="R76" s="159"/>
      <c r="S76" s="160"/>
      <c r="T76" s="77"/>
      <c r="U76" s="78"/>
      <c r="V76" s="92"/>
    </row>
    <row r="77" spans="2:22" x14ac:dyDescent="0.2">
      <c r="B77" s="79"/>
      <c r="C77" s="245"/>
      <c r="D77" s="172"/>
      <c r="E77" s="246">
        <v>0</v>
      </c>
      <c r="F77" s="172"/>
      <c r="G77" s="247"/>
      <c r="H77" s="172"/>
      <c r="I77" s="248"/>
      <c r="J77" s="172"/>
      <c r="K77" s="249"/>
      <c r="L77" s="38"/>
      <c r="M77" s="81" t="str">
        <f t="array" ref="M77">IF(OR($C77="",$E77="",$G77="",$I77="",$K77=""),"",IF($G77="Unrated",1,MIN(1,$I77*SUM((Sec_Type_200=IF(AND($K77="Type 1",$G77&gt;3),"Type 2",$K77))*(CQS=$G77)*(Sec_Mult_200)))))</f>
        <v/>
      </c>
      <c r="N77" s="38"/>
      <c r="O77" s="235" t="str">
        <f t="shared" si="0"/>
        <v/>
      </c>
      <c r="P77" s="38"/>
      <c r="Q77" s="158"/>
      <c r="R77" s="159"/>
      <c r="S77" s="160"/>
      <c r="T77" s="77"/>
      <c r="U77" s="78"/>
      <c r="V77" s="92"/>
    </row>
    <row r="78" spans="2:22" x14ac:dyDescent="0.2">
      <c r="B78" s="79"/>
      <c r="C78" s="245"/>
      <c r="D78" s="172"/>
      <c r="E78" s="246">
        <v>0</v>
      </c>
      <c r="F78" s="172"/>
      <c r="G78" s="247"/>
      <c r="H78" s="172"/>
      <c r="I78" s="248"/>
      <c r="J78" s="172"/>
      <c r="K78" s="249"/>
      <c r="L78" s="38"/>
      <c r="M78" s="81" t="str">
        <f t="array" ref="M78">IF(OR($C78="",$E78="",$G78="",$I78="",$K78=""),"",IF($G78="Unrated",1,MIN(1,$I78*SUM((Sec_Type_200=IF(AND($K78="Type 1",$G78&gt;3),"Type 2",$K78))*(CQS=$G78)*(Sec_Mult_200)))))</f>
        <v/>
      </c>
      <c r="N78" s="38"/>
      <c r="O78" s="235" t="str">
        <f t="shared" si="0"/>
        <v/>
      </c>
      <c r="P78" s="38"/>
      <c r="Q78" s="158"/>
      <c r="R78" s="159"/>
      <c r="S78" s="160"/>
      <c r="T78" s="77"/>
      <c r="U78" s="78"/>
      <c r="V78" s="92"/>
    </row>
    <row r="79" spans="2:22" x14ac:dyDescent="0.2">
      <c r="B79" s="79"/>
      <c r="C79" s="245"/>
      <c r="D79" s="172"/>
      <c r="E79" s="246">
        <v>0</v>
      </c>
      <c r="F79" s="172"/>
      <c r="G79" s="247"/>
      <c r="H79" s="172"/>
      <c r="I79" s="248"/>
      <c r="J79" s="172"/>
      <c r="K79" s="249"/>
      <c r="L79" s="38"/>
      <c r="M79" s="81" t="str">
        <f t="array" ref="M79">IF(OR($C79="",$E79="",$G79="",$I79="",$K79=""),"",IF($G79="Unrated",1,MIN(1,$I79*SUM((Sec_Type_200=IF(AND($K79="Type 1",$G79&gt;3),"Type 2",$K79))*(CQS=$G79)*(Sec_Mult_200)))))</f>
        <v/>
      </c>
      <c r="N79" s="38"/>
      <c r="O79" s="235" t="str">
        <f t="shared" si="0"/>
        <v/>
      </c>
      <c r="P79" s="38"/>
      <c r="Q79" s="158"/>
      <c r="R79" s="159"/>
      <c r="S79" s="160"/>
      <c r="T79" s="77"/>
      <c r="U79" s="78"/>
      <c r="V79" s="92"/>
    </row>
    <row r="80" spans="2:22" x14ac:dyDescent="0.2">
      <c r="B80" s="79"/>
      <c r="C80" s="245"/>
      <c r="D80" s="172"/>
      <c r="E80" s="246">
        <v>0</v>
      </c>
      <c r="F80" s="172"/>
      <c r="G80" s="247"/>
      <c r="H80" s="172"/>
      <c r="I80" s="248"/>
      <c r="J80" s="172"/>
      <c r="K80" s="249"/>
      <c r="L80" s="38"/>
      <c r="M80" s="81" t="str">
        <f t="array" ref="M80">IF(OR($C80="",$E80="",$G80="",$I80="",$K80=""),"",IF($G80="Unrated",1,MIN(1,$I80*SUM((Sec_Type_200=IF(AND($K80="Type 1",$G80&gt;3),"Type 2",$K80))*(CQS=$G80)*(Sec_Mult_200)))))</f>
        <v/>
      </c>
      <c r="N80" s="38"/>
      <c r="O80" s="235" t="str">
        <f t="shared" si="0"/>
        <v/>
      </c>
      <c r="P80" s="38"/>
      <c r="Q80" s="158"/>
      <c r="R80" s="159"/>
      <c r="S80" s="160"/>
      <c r="T80" s="77"/>
      <c r="U80" s="78"/>
      <c r="V80" s="92"/>
    </row>
    <row r="81" spans="2:22" x14ac:dyDescent="0.2">
      <c r="B81" s="79"/>
      <c r="C81" s="245"/>
      <c r="D81" s="172"/>
      <c r="E81" s="246">
        <v>0</v>
      </c>
      <c r="F81" s="172"/>
      <c r="G81" s="247"/>
      <c r="H81" s="172"/>
      <c r="I81" s="248"/>
      <c r="J81" s="172"/>
      <c r="K81" s="249"/>
      <c r="L81" s="38"/>
      <c r="M81" s="81" t="str">
        <f t="array" ref="M81">IF(OR($C81="",$E81="",$G81="",$I81="",$K81=""),"",IF($G81="Unrated",1,MIN(1,$I81*SUM((Sec_Type_200=IF(AND($K81="Type 1",$G81&gt;3),"Type 2",$K81))*(CQS=$G81)*(Sec_Mult_200)))))</f>
        <v/>
      </c>
      <c r="N81" s="38"/>
      <c r="O81" s="235" t="str">
        <f t="shared" si="0"/>
        <v/>
      </c>
      <c r="P81" s="38"/>
      <c r="Q81" s="158"/>
      <c r="R81" s="159"/>
      <c r="S81" s="160"/>
      <c r="T81" s="77"/>
      <c r="U81" s="78"/>
      <c r="V81" s="92"/>
    </row>
    <row r="82" spans="2:22" x14ac:dyDescent="0.2">
      <c r="B82" s="79"/>
      <c r="C82" s="245"/>
      <c r="D82" s="172"/>
      <c r="E82" s="246">
        <v>0</v>
      </c>
      <c r="F82" s="172"/>
      <c r="G82" s="247"/>
      <c r="H82" s="172"/>
      <c r="I82" s="248"/>
      <c r="J82" s="172"/>
      <c r="K82" s="249"/>
      <c r="L82" s="38"/>
      <c r="M82" s="81" t="str">
        <f t="array" ref="M82">IF(OR($C82="",$E82="",$G82="",$I82="",$K82=""),"",IF($G82="Unrated",1,MIN(1,$I82*SUM((Sec_Type_200=IF(AND($K82="Type 1",$G82&gt;3),"Type 2",$K82))*(CQS=$G82)*(Sec_Mult_200)))))</f>
        <v/>
      </c>
      <c r="N82" s="38"/>
      <c r="O82" s="235" t="str">
        <f t="shared" si="0"/>
        <v/>
      </c>
      <c r="P82" s="38"/>
      <c r="Q82" s="158"/>
      <c r="R82" s="159"/>
      <c r="S82" s="160"/>
      <c r="T82" s="77"/>
      <c r="U82" s="78"/>
      <c r="V82" s="92"/>
    </row>
    <row r="83" spans="2:22" x14ac:dyDescent="0.2">
      <c r="B83" s="79"/>
      <c r="C83" s="245"/>
      <c r="D83" s="172"/>
      <c r="E83" s="246">
        <v>0</v>
      </c>
      <c r="F83" s="172"/>
      <c r="G83" s="247"/>
      <c r="H83" s="172"/>
      <c r="I83" s="248"/>
      <c r="J83" s="172"/>
      <c r="K83" s="249"/>
      <c r="L83" s="38"/>
      <c r="M83" s="81" t="str">
        <f t="array" ref="M83">IF(OR($C83="",$E83="",$G83="",$I83="",$K83=""),"",IF($G83="Unrated",1,MIN(1,$I83*SUM((Sec_Type_200=IF(AND($K83="Type 1",$G83&gt;3),"Type 2",$K83))*(CQS=$G83)*(Sec_Mult_200)))))</f>
        <v/>
      </c>
      <c r="N83" s="38"/>
      <c r="O83" s="235" t="str">
        <f t="shared" ref="O83:O142" si="1">IF($M83="","",-$M83*$E83)</f>
        <v/>
      </c>
      <c r="P83" s="38"/>
      <c r="Q83" s="158"/>
      <c r="R83" s="159"/>
      <c r="S83" s="160"/>
      <c r="T83" s="77"/>
      <c r="U83" s="78"/>
      <c r="V83" s="92"/>
    </row>
    <row r="84" spans="2:22" x14ac:dyDescent="0.2">
      <c r="B84" s="79"/>
      <c r="C84" s="245"/>
      <c r="D84" s="172"/>
      <c r="E84" s="246">
        <v>0</v>
      </c>
      <c r="F84" s="172"/>
      <c r="G84" s="247"/>
      <c r="H84" s="172"/>
      <c r="I84" s="248"/>
      <c r="J84" s="172"/>
      <c r="K84" s="249"/>
      <c r="L84" s="38"/>
      <c r="M84" s="81" t="str">
        <f t="array" ref="M84">IF(OR($C84="",$E84="",$G84="",$I84="",$K84=""),"",IF($G84="Unrated",1,MIN(1,$I84*SUM((Sec_Type_200=IF(AND($K84="Type 1",$G84&gt;3),"Type 2",$K84))*(CQS=$G84)*(Sec_Mult_200)))))</f>
        <v/>
      </c>
      <c r="N84" s="38"/>
      <c r="O84" s="235" t="str">
        <f t="shared" si="1"/>
        <v/>
      </c>
      <c r="P84" s="38"/>
      <c r="Q84" s="158"/>
      <c r="R84" s="159"/>
      <c r="S84" s="160"/>
      <c r="T84" s="77"/>
      <c r="U84" s="78"/>
      <c r="V84" s="92"/>
    </row>
    <row r="85" spans="2:22" x14ac:dyDescent="0.2">
      <c r="B85" s="79"/>
      <c r="C85" s="245"/>
      <c r="D85" s="172"/>
      <c r="E85" s="246">
        <v>0</v>
      </c>
      <c r="F85" s="172"/>
      <c r="G85" s="247"/>
      <c r="H85" s="172"/>
      <c r="I85" s="248"/>
      <c r="J85" s="172"/>
      <c r="K85" s="249"/>
      <c r="L85" s="38"/>
      <c r="M85" s="81" t="str">
        <f t="array" ref="M85">IF(OR($C85="",$E85="",$G85="",$I85="",$K85=""),"",IF($G85="Unrated",1,MIN(1,$I85*SUM((Sec_Type_200=IF(AND($K85="Type 1",$G85&gt;3),"Type 2",$K85))*(CQS=$G85)*(Sec_Mult_200)))))</f>
        <v/>
      </c>
      <c r="N85" s="38"/>
      <c r="O85" s="235" t="str">
        <f t="shared" si="1"/>
        <v/>
      </c>
      <c r="P85" s="38"/>
      <c r="Q85" s="158"/>
      <c r="R85" s="159"/>
      <c r="S85" s="160"/>
      <c r="T85" s="77"/>
      <c r="U85" s="78"/>
      <c r="V85" s="92"/>
    </row>
    <row r="86" spans="2:22" x14ac:dyDescent="0.2">
      <c r="B86" s="79"/>
      <c r="C86" s="245"/>
      <c r="D86" s="172"/>
      <c r="E86" s="246">
        <v>0</v>
      </c>
      <c r="F86" s="172"/>
      <c r="G86" s="247"/>
      <c r="H86" s="172"/>
      <c r="I86" s="248"/>
      <c r="J86" s="172"/>
      <c r="K86" s="249"/>
      <c r="L86" s="38"/>
      <c r="M86" s="81" t="str">
        <f t="array" ref="M86">IF(OR($C86="",$E86="",$G86="",$I86="",$K86=""),"",IF($G86="Unrated",1,MIN(1,$I86*SUM((Sec_Type_200=IF(AND($K86="Type 1",$G86&gt;3),"Type 2",$K86))*(CQS=$G86)*(Sec_Mult_200)))))</f>
        <v/>
      </c>
      <c r="N86" s="38"/>
      <c r="O86" s="235" t="str">
        <f t="shared" si="1"/>
        <v/>
      </c>
      <c r="P86" s="38"/>
      <c r="Q86" s="158"/>
      <c r="R86" s="159"/>
      <c r="S86" s="160"/>
      <c r="T86" s="77"/>
      <c r="U86" s="78"/>
      <c r="V86" s="92"/>
    </row>
    <row r="87" spans="2:22" x14ac:dyDescent="0.2">
      <c r="B87" s="79"/>
      <c r="C87" s="245"/>
      <c r="D87" s="172"/>
      <c r="E87" s="246">
        <v>0</v>
      </c>
      <c r="F87" s="172"/>
      <c r="G87" s="247"/>
      <c r="H87" s="172"/>
      <c r="I87" s="248"/>
      <c r="J87" s="172"/>
      <c r="K87" s="249"/>
      <c r="L87" s="38"/>
      <c r="M87" s="81" t="str">
        <f t="array" ref="M87">IF(OR($C87="",$E87="",$G87="",$I87="",$K87=""),"",IF($G87="Unrated",1,MIN(1,$I87*SUM((Sec_Type_200=IF(AND($K87="Type 1",$G87&gt;3),"Type 2",$K87))*(CQS=$G87)*(Sec_Mult_200)))))</f>
        <v/>
      </c>
      <c r="N87" s="38"/>
      <c r="O87" s="235" t="str">
        <f t="shared" si="1"/>
        <v/>
      </c>
      <c r="P87" s="38"/>
      <c r="Q87" s="158"/>
      <c r="R87" s="159"/>
      <c r="S87" s="160"/>
      <c r="T87" s="77"/>
      <c r="U87" s="78"/>
      <c r="V87" s="92"/>
    </row>
    <row r="88" spans="2:22" x14ac:dyDescent="0.2">
      <c r="B88" s="79"/>
      <c r="C88" s="245"/>
      <c r="D88" s="172"/>
      <c r="E88" s="246">
        <v>0</v>
      </c>
      <c r="F88" s="172"/>
      <c r="G88" s="247"/>
      <c r="H88" s="172"/>
      <c r="I88" s="248"/>
      <c r="J88" s="172"/>
      <c r="K88" s="249"/>
      <c r="L88" s="38"/>
      <c r="M88" s="81" t="str">
        <f t="array" ref="M88">IF(OR($C88="",$E88="",$G88="",$I88="",$K88=""),"",IF($G88="Unrated",1,MIN(1,$I88*SUM((Sec_Type_200=IF(AND($K88="Type 1",$G88&gt;3),"Type 2",$K88))*(CQS=$G88)*(Sec_Mult_200)))))</f>
        <v/>
      </c>
      <c r="N88" s="38"/>
      <c r="O88" s="235" t="str">
        <f t="shared" si="1"/>
        <v/>
      </c>
      <c r="P88" s="38"/>
      <c r="Q88" s="158"/>
      <c r="R88" s="159"/>
      <c r="S88" s="160"/>
      <c r="T88" s="77"/>
      <c r="U88" s="78"/>
      <c r="V88" s="92"/>
    </row>
    <row r="89" spans="2:22" x14ac:dyDescent="0.2">
      <c r="B89" s="79"/>
      <c r="C89" s="245"/>
      <c r="D89" s="172"/>
      <c r="E89" s="246">
        <v>0</v>
      </c>
      <c r="F89" s="172"/>
      <c r="G89" s="247"/>
      <c r="H89" s="172"/>
      <c r="I89" s="248"/>
      <c r="J89" s="172"/>
      <c r="K89" s="249"/>
      <c r="L89" s="38"/>
      <c r="M89" s="81" t="str">
        <f t="array" ref="M89">IF(OR($C89="",$E89="",$G89="",$I89="",$K89=""),"",IF($G89="Unrated",1,MIN(1,$I89*SUM((Sec_Type_200=IF(AND($K89="Type 1",$G89&gt;3),"Type 2",$K89))*(CQS=$G89)*(Sec_Mult_200)))))</f>
        <v/>
      </c>
      <c r="N89" s="38"/>
      <c r="O89" s="235" t="str">
        <f t="shared" si="1"/>
        <v/>
      </c>
      <c r="P89" s="38"/>
      <c r="Q89" s="158"/>
      <c r="R89" s="159"/>
      <c r="S89" s="160"/>
      <c r="T89" s="77"/>
      <c r="U89" s="78"/>
      <c r="V89" s="92"/>
    </row>
    <row r="90" spans="2:22" x14ac:dyDescent="0.2">
      <c r="B90" s="79"/>
      <c r="C90" s="245"/>
      <c r="D90" s="172"/>
      <c r="E90" s="246">
        <v>0</v>
      </c>
      <c r="F90" s="172"/>
      <c r="G90" s="247"/>
      <c r="H90" s="172"/>
      <c r="I90" s="248"/>
      <c r="J90" s="172"/>
      <c r="K90" s="249"/>
      <c r="L90" s="38"/>
      <c r="M90" s="81" t="str">
        <f t="array" ref="M90">IF(OR($C90="",$E90="",$G90="",$I90="",$K90=""),"",IF($G90="Unrated",1,MIN(1,$I90*SUM((Sec_Type_200=IF(AND($K90="Type 1",$G90&gt;3),"Type 2",$K90))*(CQS=$G90)*(Sec_Mult_200)))))</f>
        <v/>
      </c>
      <c r="N90" s="38"/>
      <c r="O90" s="235" t="str">
        <f t="shared" si="1"/>
        <v/>
      </c>
      <c r="P90" s="38"/>
      <c r="Q90" s="158"/>
      <c r="R90" s="159"/>
      <c r="S90" s="160"/>
      <c r="T90" s="77"/>
      <c r="U90" s="78"/>
      <c r="V90" s="92"/>
    </row>
    <row r="91" spans="2:22" x14ac:dyDescent="0.2">
      <c r="B91" s="79"/>
      <c r="C91" s="245"/>
      <c r="D91" s="172"/>
      <c r="E91" s="246">
        <v>0</v>
      </c>
      <c r="F91" s="172"/>
      <c r="G91" s="247"/>
      <c r="H91" s="172"/>
      <c r="I91" s="248"/>
      <c r="J91" s="172"/>
      <c r="K91" s="249"/>
      <c r="L91" s="38"/>
      <c r="M91" s="81" t="str">
        <f t="array" ref="M91">IF(OR($C91="",$E91="",$G91="",$I91="",$K91=""),"",IF($G91="Unrated",1,MIN(1,$I91*SUM((Sec_Type_200=IF(AND($K91="Type 1",$G91&gt;3),"Type 2",$K91))*(CQS=$G91)*(Sec_Mult_200)))))</f>
        <v/>
      </c>
      <c r="N91" s="38"/>
      <c r="O91" s="235" t="str">
        <f t="shared" si="1"/>
        <v/>
      </c>
      <c r="P91" s="38"/>
      <c r="Q91" s="158"/>
      <c r="R91" s="159"/>
      <c r="S91" s="160"/>
      <c r="T91" s="77"/>
      <c r="U91" s="78"/>
      <c r="V91" s="92"/>
    </row>
    <row r="92" spans="2:22" x14ac:dyDescent="0.2">
      <c r="B92" s="79"/>
      <c r="C92" s="245"/>
      <c r="D92" s="172"/>
      <c r="E92" s="246">
        <v>0</v>
      </c>
      <c r="F92" s="172"/>
      <c r="G92" s="247"/>
      <c r="H92" s="172"/>
      <c r="I92" s="248"/>
      <c r="J92" s="172"/>
      <c r="K92" s="249"/>
      <c r="L92" s="38"/>
      <c r="M92" s="81" t="str">
        <f t="array" ref="M92">IF(OR($C92="",$E92="",$G92="",$I92="",$K92=""),"",IF($G92="Unrated",1,MIN(1,$I92*SUM((Sec_Type_200=IF(AND($K92="Type 1",$G92&gt;3),"Type 2",$K92))*(CQS=$G92)*(Sec_Mult_200)))))</f>
        <v/>
      </c>
      <c r="N92" s="38"/>
      <c r="O92" s="235" t="str">
        <f t="shared" si="1"/>
        <v/>
      </c>
      <c r="P92" s="38"/>
      <c r="Q92" s="158"/>
      <c r="R92" s="159"/>
      <c r="S92" s="160"/>
      <c r="T92" s="77"/>
      <c r="U92" s="78"/>
      <c r="V92" s="92"/>
    </row>
    <row r="93" spans="2:22" x14ac:dyDescent="0.2">
      <c r="B93" s="79"/>
      <c r="C93" s="245"/>
      <c r="D93" s="172"/>
      <c r="E93" s="246">
        <v>0</v>
      </c>
      <c r="F93" s="172"/>
      <c r="G93" s="247"/>
      <c r="H93" s="172"/>
      <c r="I93" s="248"/>
      <c r="J93" s="172"/>
      <c r="K93" s="249"/>
      <c r="L93" s="38"/>
      <c r="M93" s="81" t="str">
        <f t="array" ref="M93">IF(OR($C93="",$E93="",$G93="",$I93="",$K93=""),"",IF($G93="Unrated",1,MIN(1,$I93*SUM((Sec_Type_200=IF(AND($K93="Type 1",$G93&gt;3),"Type 2",$K93))*(CQS=$G93)*(Sec_Mult_200)))))</f>
        <v/>
      </c>
      <c r="N93" s="38"/>
      <c r="O93" s="235" t="str">
        <f t="shared" si="1"/>
        <v/>
      </c>
      <c r="P93" s="38"/>
      <c r="Q93" s="158"/>
      <c r="R93" s="159"/>
      <c r="S93" s="160"/>
      <c r="T93" s="77"/>
      <c r="U93" s="78"/>
      <c r="V93" s="92"/>
    </row>
    <row r="94" spans="2:22" x14ac:dyDescent="0.2">
      <c r="B94" s="79"/>
      <c r="C94" s="245"/>
      <c r="D94" s="172"/>
      <c r="E94" s="246">
        <v>0</v>
      </c>
      <c r="F94" s="172"/>
      <c r="G94" s="247"/>
      <c r="H94" s="172"/>
      <c r="I94" s="248"/>
      <c r="J94" s="172"/>
      <c r="K94" s="249"/>
      <c r="L94" s="38"/>
      <c r="M94" s="81" t="str">
        <f t="array" ref="M94">IF(OR($C94="",$E94="",$G94="",$I94="",$K94=""),"",IF($G94="Unrated",1,MIN(1,$I94*SUM((Sec_Type_200=IF(AND($K94="Type 1",$G94&gt;3),"Type 2",$K94))*(CQS=$G94)*(Sec_Mult_200)))))</f>
        <v/>
      </c>
      <c r="N94" s="38"/>
      <c r="O94" s="235" t="str">
        <f t="shared" si="1"/>
        <v/>
      </c>
      <c r="P94" s="38"/>
      <c r="Q94" s="158"/>
      <c r="R94" s="159"/>
      <c r="S94" s="160"/>
      <c r="T94" s="77"/>
      <c r="U94" s="78"/>
      <c r="V94" s="92"/>
    </row>
    <row r="95" spans="2:22" x14ac:dyDescent="0.2">
      <c r="B95" s="79"/>
      <c r="C95" s="245"/>
      <c r="D95" s="172"/>
      <c r="E95" s="246">
        <v>0</v>
      </c>
      <c r="F95" s="172"/>
      <c r="G95" s="247"/>
      <c r="H95" s="172"/>
      <c r="I95" s="248"/>
      <c r="J95" s="172"/>
      <c r="K95" s="249"/>
      <c r="L95" s="38"/>
      <c r="M95" s="81" t="str">
        <f t="array" ref="M95">IF(OR($C95="",$E95="",$G95="",$I95="",$K95=""),"",IF($G95="Unrated",1,MIN(1,$I95*SUM((Sec_Type_200=IF(AND($K95="Type 1",$G95&gt;3),"Type 2",$K95))*(CQS=$G95)*(Sec_Mult_200)))))</f>
        <v/>
      </c>
      <c r="N95" s="38"/>
      <c r="O95" s="235" t="str">
        <f t="shared" si="1"/>
        <v/>
      </c>
      <c r="P95" s="38"/>
      <c r="Q95" s="158"/>
      <c r="R95" s="159"/>
      <c r="S95" s="160"/>
      <c r="T95" s="77"/>
      <c r="U95" s="78"/>
      <c r="V95" s="92"/>
    </row>
    <row r="96" spans="2:22" x14ac:dyDescent="0.2">
      <c r="B96" s="79"/>
      <c r="C96" s="245"/>
      <c r="D96" s="172"/>
      <c r="E96" s="246">
        <v>0</v>
      </c>
      <c r="F96" s="172"/>
      <c r="G96" s="247"/>
      <c r="H96" s="172"/>
      <c r="I96" s="248"/>
      <c r="J96" s="172"/>
      <c r="K96" s="249"/>
      <c r="L96" s="38"/>
      <c r="M96" s="81" t="str">
        <f t="array" ref="M96">IF(OR($C96="",$E96="",$G96="",$I96="",$K96=""),"",IF($G96="Unrated",1,MIN(1,$I96*SUM((Sec_Type_200=IF(AND($K96="Type 1",$G96&gt;3),"Type 2",$K96))*(CQS=$G96)*(Sec_Mult_200)))))</f>
        <v/>
      </c>
      <c r="N96" s="38"/>
      <c r="O96" s="235" t="str">
        <f t="shared" si="1"/>
        <v/>
      </c>
      <c r="P96" s="38"/>
      <c r="Q96" s="158"/>
      <c r="R96" s="159"/>
      <c r="S96" s="160"/>
      <c r="T96" s="77"/>
      <c r="U96" s="78"/>
      <c r="V96" s="92"/>
    </row>
    <row r="97" spans="2:22" x14ac:dyDescent="0.2">
      <c r="B97" s="79"/>
      <c r="C97" s="245"/>
      <c r="D97" s="172"/>
      <c r="E97" s="246">
        <v>0</v>
      </c>
      <c r="F97" s="172"/>
      <c r="G97" s="247"/>
      <c r="H97" s="172"/>
      <c r="I97" s="248"/>
      <c r="J97" s="172"/>
      <c r="K97" s="249"/>
      <c r="L97" s="38"/>
      <c r="M97" s="81" t="str">
        <f t="array" ref="M97">IF(OR($C97="",$E97="",$G97="",$I97="",$K97=""),"",IF($G97="Unrated",1,MIN(1,$I97*SUM((Sec_Type_200=IF(AND($K97="Type 1",$G97&gt;3),"Type 2",$K97))*(CQS=$G97)*(Sec_Mult_200)))))</f>
        <v/>
      </c>
      <c r="N97" s="38"/>
      <c r="O97" s="235" t="str">
        <f t="shared" si="1"/>
        <v/>
      </c>
      <c r="P97" s="38"/>
      <c r="Q97" s="158"/>
      <c r="R97" s="159"/>
      <c r="S97" s="160"/>
      <c r="T97" s="77"/>
      <c r="U97" s="78"/>
      <c r="V97" s="92"/>
    </row>
    <row r="98" spans="2:22" x14ac:dyDescent="0.2">
      <c r="B98" s="79"/>
      <c r="C98" s="245"/>
      <c r="D98" s="172"/>
      <c r="E98" s="246">
        <v>0</v>
      </c>
      <c r="F98" s="172"/>
      <c r="G98" s="247"/>
      <c r="H98" s="172"/>
      <c r="I98" s="248"/>
      <c r="J98" s="172"/>
      <c r="K98" s="249"/>
      <c r="L98" s="38"/>
      <c r="M98" s="81" t="str">
        <f t="array" ref="M98">IF(OR($C98="",$E98="",$G98="",$I98="",$K98=""),"",IF($G98="Unrated",1,MIN(1,$I98*SUM((Sec_Type_200=IF(AND($K98="Type 1",$G98&gt;3),"Type 2",$K98))*(CQS=$G98)*(Sec_Mult_200)))))</f>
        <v/>
      </c>
      <c r="N98" s="38"/>
      <c r="O98" s="235" t="str">
        <f t="shared" si="1"/>
        <v/>
      </c>
      <c r="P98" s="38"/>
      <c r="Q98" s="158"/>
      <c r="R98" s="159"/>
      <c r="S98" s="160"/>
      <c r="T98" s="77"/>
      <c r="U98" s="78"/>
      <c r="V98" s="92"/>
    </row>
    <row r="99" spans="2:22" x14ac:dyDescent="0.2">
      <c r="B99" s="79"/>
      <c r="C99" s="245"/>
      <c r="D99" s="172"/>
      <c r="E99" s="246">
        <v>0</v>
      </c>
      <c r="F99" s="172"/>
      <c r="G99" s="247"/>
      <c r="H99" s="172"/>
      <c r="I99" s="248"/>
      <c r="J99" s="172"/>
      <c r="K99" s="249"/>
      <c r="L99" s="38"/>
      <c r="M99" s="81" t="str">
        <f t="array" ref="M99">IF(OR($C99="",$E99="",$G99="",$I99="",$K99=""),"",IF($G99="Unrated",1,MIN(1,$I99*SUM((Sec_Type_200=IF(AND($K99="Type 1",$G99&gt;3),"Type 2",$K99))*(CQS=$G99)*(Sec_Mult_200)))))</f>
        <v/>
      </c>
      <c r="N99" s="38"/>
      <c r="O99" s="235" t="str">
        <f t="shared" si="1"/>
        <v/>
      </c>
      <c r="P99" s="38"/>
      <c r="Q99" s="158"/>
      <c r="R99" s="159"/>
      <c r="S99" s="160"/>
      <c r="T99" s="77"/>
      <c r="U99" s="78"/>
      <c r="V99" s="92"/>
    </row>
    <row r="100" spans="2:22" x14ac:dyDescent="0.2">
      <c r="B100" s="79"/>
      <c r="C100" s="245"/>
      <c r="D100" s="172"/>
      <c r="E100" s="246">
        <v>0</v>
      </c>
      <c r="F100" s="172"/>
      <c r="G100" s="247"/>
      <c r="H100" s="172"/>
      <c r="I100" s="248"/>
      <c r="J100" s="172"/>
      <c r="K100" s="249"/>
      <c r="L100" s="38"/>
      <c r="M100" s="81" t="str">
        <f t="array" ref="M100">IF(OR($C100="",$E100="",$G100="",$I100="",$K100=""),"",IF($G100="Unrated",1,MIN(1,$I100*SUM((Sec_Type_200=IF(AND($K100="Type 1",$G100&gt;3),"Type 2",$K100))*(CQS=$G100)*(Sec_Mult_200)))))</f>
        <v/>
      </c>
      <c r="N100" s="38"/>
      <c r="O100" s="235" t="str">
        <f t="shared" si="1"/>
        <v/>
      </c>
      <c r="P100" s="38"/>
      <c r="Q100" s="158"/>
      <c r="R100" s="159"/>
      <c r="S100" s="160"/>
      <c r="T100" s="77"/>
      <c r="U100" s="78"/>
      <c r="V100" s="92"/>
    </row>
    <row r="101" spans="2:22" x14ac:dyDescent="0.2">
      <c r="B101" s="79"/>
      <c r="C101" s="245"/>
      <c r="D101" s="172"/>
      <c r="E101" s="246">
        <v>0</v>
      </c>
      <c r="F101" s="172"/>
      <c r="G101" s="247"/>
      <c r="H101" s="172"/>
      <c r="I101" s="248"/>
      <c r="J101" s="172"/>
      <c r="K101" s="249"/>
      <c r="L101" s="38"/>
      <c r="M101" s="81" t="str">
        <f t="array" ref="M101">IF(OR($C101="",$E101="",$G101="",$I101="",$K101=""),"",IF($G101="Unrated",1,MIN(1,$I101*SUM((Sec_Type_200=IF(AND($K101="Type 1",$G101&gt;3),"Type 2",$K101))*(CQS=$G101)*(Sec_Mult_200)))))</f>
        <v/>
      </c>
      <c r="N101" s="38"/>
      <c r="O101" s="235" t="str">
        <f t="shared" si="1"/>
        <v/>
      </c>
      <c r="P101" s="38"/>
      <c r="Q101" s="158"/>
      <c r="R101" s="159"/>
      <c r="S101" s="160"/>
      <c r="T101" s="77"/>
      <c r="U101" s="78"/>
      <c r="V101" s="92"/>
    </row>
    <row r="102" spans="2:22" x14ac:dyDescent="0.2">
      <c r="B102" s="79"/>
      <c r="C102" s="245"/>
      <c r="D102" s="172"/>
      <c r="E102" s="246">
        <v>0</v>
      </c>
      <c r="F102" s="172"/>
      <c r="G102" s="247"/>
      <c r="H102" s="172"/>
      <c r="I102" s="248"/>
      <c r="J102" s="172"/>
      <c r="K102" s="249"/>
      <c r="L102" s="38"/>
      <c r="M102" s="81" t="str">
        <f t="array" ref="M102">IF(OR($C102="",$E102="",$G102="",$I102="",$K102=""),"",IF($G102="Unrated",1,MIN(1,$I102*SUM((Sec_Type_200=IF(AND($K102="Type 1",$G102&gt;3),"Type 2",$K102))*(CQS=$G102)*(Sec_Mult_200)))))</f>
        <v/>
      </c>
      <c r="N102" s="38"/>
      <c r="O102" s="235" t="str">
        <f t="shared" si="1"/>
        <v/>
      </c>
      <c r="P102" s="38"/>
      <c r="Q102" s="158"/>
      <c r="R102" s="159"/>
      <c r="S102" s="160"/>
      <c r="T102" s="77"/>
      <c r="U102" s="78"/>
      <c r="V102" s="92"/>
    </row>
    <row r="103" spans="2:22" x14ac:dyDescent="0.2">
      <c r="B103" s="79"/>
      <c r="C103" s="245"/>
      <c r="D103" s="172"/>
      <c r="E103" s="246">
        <v>0</v>
      </c>
      <c r="F103" s="172"/>
      <c r="G103" s="247"/>
      <c r="H103" s="172"/>
      <c r="I103" s="248"/>
      <c r="J103" s="172"/>
      <c r="K103" s="249"/>
      <c r="L103" s="38"/>
      <c r="M103" s="81" t="str">
        <f t="array" ref="M103">IF(OR($C103="",$E103="",$G103="",$I103="",$K103=""),"",IF($G103="Unrated",1,MIN(1,$I103*SUM((Sec_Type_200=IF(AND($K103="Type 1",$G103&gt;3),"Type 2",$K103))*(CQS=$G103)*(Sec_Mult_200)))))</f>
        <v/>
      </c>
      <c r="N103" s="38"/>
      <c r="O103" s="235" t="str">
        <f t="shared" si="1"/>
        <v/>
      </c>
      <c r="P103" s="38"/>
      <c r="Q103" s="158"/>
      <c r="R103" s="159"/>
      <c r="S103" s="160"/>
      <c r="T103" s="77"/>
      <c r="U103" s="78"/>
      <c r="V103" s="92"/>
    </row>
    <row r="104" spans="2:22" x14ac:dyDescent="0.2">
      <c r="B104" s="79"/>
      <c r="C104" s="245"/>
      <c r="D104" s="172"/>
      <c r="E104" s="246">
        <v>0</v>
      </c>
      <c r="F104" s="172"/>
      <c r="G104" s="247"/>
      <c r="H104" s="172"/>
      <c r="I104" s="248"/>
      <c r="J104" s="172"/>
      <c r="K104" s="249"/>
      <c r="L104" s="38"/>
      <c r="M104" s="81" t="str">
        <f t="array" ref="M104">IF(OR($C104="",$E104="",$G104="",$I104="",$K104=""),"",IF($G104="Unrated",1,MIN(1,$I104*SUM((Sec_Type_200=IF(AND($K104="Type 1",$G104&gt;3),"Type 2",$K104))*(CQS=$G104)*(Sec_Mult_200)))))</f>
        <v/>
      </c>
      <c r="N104" s="38"/>
      <c r="O104" s="235" t="str">
        <f t="shared" si="1"/>
        <v/>
      </c>
      <c r="P104" s="38"/>
      <c r="Q104" s="158"/>
      <c r="R104" s="159"/>
      <c r="S104" s="160"/>
      <c r="T104" s="77"/>
      <c r="U104" s="78"/>
      <c r="V104" s="92"/>
    </row>
    <row r="105" spans="2:22" x14ac:dyDescent="0.2">
      <c r="B105" s="79"/>
      <c r="C105" s="245"/>
      <c r="D105" s="172"/>
      <c r="E105" s="246">
        <v>0</v>
      </c>
      <c r="F105" s="172"/>
      <c r="G105" s="247"/>
      <c r="H105" s="172"/>
      <c r="I105" s="248"/>
      <c r="J105" s="172"/>
      <c r="K105" s="249"/>
      <c r="L105" s="38"/>
      <c r="M105" s="81" t="str">
        <f t="array" ref="M105">IF(OR($C105="",$E105="",$G105="",$I105="",$K105=""),"",IF($G105="Unrated",1,MIN(1,$I105*SUM((Sec_Type_200=IF(AND($K105="Type 1",$G105&gt;3),"Type 2",$K105))*(CQS=$G105)*(Sec_Mult_200)))))</f>
        <v/>
      </c>
      <c r="N105" s="38"/>
      <c r="O105" s="235" t="str">
        <f t="shared" si="1"/>
        <v/>
      </c>
      <c r="P105" s="38"/>
      <c r="Q105" s="158"/>
      <c r="R105" s="159"/>
      <c r="S105" s="160"/>
      <c r="T105" s="77"/>
      <c r="U105" s="78"/>
      <c r="V105" s="92"/>
    </row>
    <row r="106" spans="2:22" x14ac:dyDescent="0.2">
      <c r="B106" s="79"/>
      <c r="C106" s="245"/>
      <c r="D106" s="172"/>
      <c r="E106" s="246">
        <v>0</v>
      </c>
      <c r="F106" s="172"/>
      <c r="G106" s="247"/>
      <c r="H106" s="172"/>
      <c r="I106" s="248"/>
      <c r="J106" s="172"/>
      <c r="K106" s="249"/>
      <c r="L106" s="38"/>
      <c r="M106" s="81" t="str">
        <f t="array" ref="M106">IF(OR($C106="",$E106="",$G106="",$I106="",$K106=""),"",IF($G106="Unrated",1,MIN(1,$I106*SUM((Sec_Type_200=IF(AND($K106="Type 1",$G106&gt;3),"Type 2",$K106))*(CQS=$G106)*(Sec_Mult_200)))))</f>
        <v/>
      </c>
      <c r="N106" s="38"/>
      <c r="O106" s="235" t="str">
        <f t="shared" si="1"/>
        <v/>
      </c>
      <c r="P106" s="38"/>
      <c r="Q106" s="158"/>
      <c r="R106" s="159"/>
      <c r="S106" s="160"/>
      <c r="T106" s="77"/>
      <c r="U106" s="78"/>
      <c r="V106" s="92"/>
    </row>
    <row r="107" spans="2:22" x14ac:dyDescent="0.2">
      <c r="B107" s="79"/>
      <c r="C107" s="245"/>
      <c r="D107" s="172"/>
      <c r="E107" s="246">
        <v>0</v>
      </c>
      <c r="F107" s="172"/>
      <c r="G107" s="247"/>
      <c r="H107" s="172"/>
      <c r="I107" s="248"/>
      <c r="J107" s="172"/>
      <c r="K107" s="249"/>
      <c r="L107" s="38"/>
      <c r="M107" s="81" t="str">
        <f t="array" ref="M107">IF(OR($C107="",$E107="",$G107="",$I107="",$K107=""),"",IF($G107="Unrated",1,MIN(1,$I107*SUM((Sec_Type_200=IF(AND($K107="Type 1",$G107&gt;3),"Type 2",$K107))*(CQS=$G107)*(Sec_Mult_200)))))</f>
        <v/>
      </c>
      <c r="N107" s="38"/>
      <c r="O107" s="235" t="str">
        <f t="shared" si="1"/>
        <v/>
      </c>
      <c r="P107" s="38"/>
      <c r="Q107" s="158"/>
      <c r="R107" s="159"/>
      <c r="S107" s="160"/>
      <c r="T107" s="77"/>
      <c r="U107" s="78"/>
      <c r="V107" s="92"/>
    </row>
    <row r="108" spans="2:22" x14ac:dyDescent="0.2">
      <c r="B108" s="79"/>
      <c r="C108" s="245"/>
      <c r="D108" s="172"/>
      <c r="E108" s="246">
        <v>0</v>
      </c>
      <c r="F108" s="172"/>
      <c r="G108" s="247"/>
      <c r="H108" s="172"/>
      <c r="I108" s="248"/>
      <c r="J108" s="172"/>
      <c r="K108" s="249"/>
      <c r="L108" s="38"/>
      <c r="M108" s="81" t="str">
        <f t="array" ref="M108">IF(OR($C108="",$E108="",$G108="",$I108="",$K108=""),"",IF($G108="Unrated",1,MIN(1,$I108*SUM((Sec_Type_200=IF(AND($K108="Type 1",$G108&gt;3),"Type 2",$K108))*(CQS=$G108)*(Sec_Mult_200)))))</f>
        <v/>
      </c>
      <c r="N108" s="38"/>
      <c r="O108" s="235" t="str">
        <f t="shared" si="1"/>
        <v/>
      </c>
      <c r="P108" s="38"/>
      <c r="Q108" s="158"/>
      <c r="R108" s="159"/>
      <c r="S108" s="160"/>
      <c r="T108" s="77"/>
      <c r="U108" s="78"/>
      <c r="V108" s="92"/>
    </row>
    <row r="109" spans="2:22" x14ac:dyDescent="0.2">
      <c r="B109" s="79"/>
      <c r="C109" s="245"/>
      <c r="D109" s="172"/>
      <c r="E109" s="246">
        <v>0</v>
      </c>
      <c r="F109" s="172"/>
      <c r="G109" s="247"/>
      <c r="H109" s="172"/>
      <c r="I109" s="248"/>
      <c r="J109" s="172"/>
      <c r="K109" s="249"/>
      <c r="L109" s="38"/>
      <c r="M109" s="81" t="str">
        <f t="array" ref="M109">IF(OR($C109="",$E109="",$G109="",$I109="",$K109=""),"",IF($G109="Unrated",1,MIN(1,$I109*SUM((Sec_Type_200=IF(AND($K109="Type 1",$G109&gt;3),"Type 2",$K109))*(CQS=$G109)*(Sec_Mult_200)))))</f>
        <v/>
      </c>
      <c r="N109" s="38"/>
      <c r="O109" s="235" t="str">
        <f t="shared" si="1"/>
        <v/>
      </c>
      <c r="P109" s="38"/>
      <c r="Q109" s="158"/>
      <c r="R109" s="159"/>
      <c r="S109" s="160"/>
      <c r="T109" s="77"/>
      <c r="U109" s="78"/>
      <c r="V109" s="92"/>
    </row>
    <row r="110" spans="2:22" x14ac:dyDescent="0.2">
      <c r="B110" s="79"/>
      <c r="C110" s="245"/>
      <c r="D110" s="172"/>
      <c r="E110" s="246">
        <v>0</v>
      </c>
      <c r="F110" s="172"/>
      <c r="G110" s="247"/>
      <c r="H110" s="172"/>
      <c r="I110" s="248"/>
      <c r="J110" s="172"/>
      <c r="K110" s="249"/>
      <c r="L110" s="38"/>
      <c r="M110" s="81" t="str">
        <f t="array" ref="M110">IF(OR($C110="",$E110="",$G110="",$I110="",$K110=""),"",IF($G110="Unrated",1,MIN(1,$I110*SUM((Sec_Type_200=IF(AND($K110="Type 1",$G110&gt;3),"Type 2",$K110))*(CQS=$G110)*(Sec_Mult_200)))))</f>
        <v/>
      </c>
      <c r="N110" s="38"/>
      <c r="O110" s="235" t="str">
        <f t="shared" si="1"/>
        <v/>
      </c>
      <c r="P110" s="38"/>
      <c r="Q110" s="158"/>
      <c r="R110" s="159"/>
      <c r="S110" s="160"/>
      <c r="T110" s="77"/>
      <c r="U110" s="78"/>
      <c r="V110" s="92"/>
    </row>
    <row r="111" spans="2:22" x14ac:dyDescent="0.2">
      <c r="B111" s="79"/>
      <c r="C111" s="245"/>
      <c r="D111" s="172"/>
      <c r="E111" s="246">
        <v>0</v>
      </c>
      <c r="F111" s="172"/>
      <c r="G111" s="247"/>
      <c r="H111" s="172"/>
      <c r="I111" s="248"/>
      <c r="J111" s="172"/>
      <c r="K111" s="249"/>
      <c r="L111" s="38"/>
      <c r="M111" s="81" t="str">
        <f t="array" ref="M111">IF(OR($C111="",$E111="",$G111="",$I111="",$K111=""),"",IF($G111="Unrated",1,MIN(1,$I111*SUM((Sec_Type_200=IF(AND($K111="Type 1",$G111&gt;3),"Type 2",$K111))*(CQS=$G111)*(Sec_Mult_200)))))</f>
        <v/>
      </c>
      <c r="N111" s="38"/>
      <c r="O111" s="235" t="str">
        <f t="shared" si="1"/>
        <v/>
      </c>
      <c r="P111" s="38"/>
      <c r="Q111" s="158"/>
      <c r="R111" s="159"/>
      <c r="S111" s="160"/>
      <c r="T111" s="77"/>
      <c r="U111" s="78"/>
      <c r="V111" s="92"/>
    </row>
    <row r="112" spans="2:22" x14ac:dyDescent="0.2">
      <c r="B112" s="79"/>
      <c r="C112" s="245"/>
      <c r="D112" s="172"/>
      <c r="E112" s="246">
        <v>0</v>
      </c>
      <c r="F112" s="172"/>
      <c r="G112" s="247"/>
      <c r="H112" s="172"/>
      <c r="I112" s="248"/>
      <c r="J112" s="172"/>
      <c r="K112" s="249"/>
      <c r="L112" s="38"/>
      <c r="M112" s="81" t="str">
        <f t="array" ref="M112">IF(OR($C112="",$E112="",$G112="",$I112="",$K112=""),"",IF($G112="Unrated",1,MIN(1,$I112*SUM((Sec_Type_200=IF(AND($K112="Type 1",$G112&gt;3),"Type 2",$K112))*(CQS=$G112)*(Sec_Mult_200)))))</f>
        <v/>
      </c>
      <c r="N112" s="38"/>
      <c r="O112" s="235" t="str">
        <f t="shared" si="1"/>
        <v/>
      </c>
      <c r="P112" s="38"/>
      <c r="Q112" s="158"/>
      <c r="R112" s="159"/>
      <c r="S112" s="160"/>
      <c r="T112" s="77"/>
      <c r="U112" s="78"/>
      <c r="V112" s="92"/>
    </row>
    <row r="113" spans="2:22" x14ac:dyDescent="0.2">
      <c r="B113" s="79"/>
      <c r="C113" s="245"/>
      <c r="D113" s="172"/>
      <c r="E113" s="246">
        <v>0</v>
      </c>
      <c r="F113" s="172"/>
      <c r="G113" s="247"/>
      <c r="H113" s="172"/>
      <c r="I113" s="248"/>
      <c r="J113" s="172"/>
      <c r="K113" s="249"/>
      <c r="L113" s="38"/>
      <c r="M113" s="81" t="str">
        <f t="array" ref="M113">IF(OR($C113="",$E113="",$G113="",$I113="",$K113=""),"",IF($G113="Unrated",1,MIN(1,$I113*SUM((Sec_Type_200=IF(AND($K113="Type 1",$G113&gt;3),"Type 2",$K113))*(CQS=$G113)*(Sec_Mult_200)))))</f>
        <v/>
      </c>
      <c r="N113" s="38"/>
      <c r="O113" s="235" t="str">
        <f t="shared" si="1"/>
        <v/>
      </c>
      <c r="P113" s="38"/>
      <c r="Q113" s="158"/>
      <c r="R113" s="159"/>
      <c r="S113" s="160"/>
      <c r="T113" s="77"/>
      <c r="U113" s="78"/>
      <c r="V113" s="92"/>
    </row>
    <row r="114" spans="2:22" x14ac:dyDescent="0.2">
      <c r="B114" s="79"/>
      <c r="C114" s="245"/>
      <c r="D114" s="172"/>
      <c r="E114" s="246">
        <v>0</v>
      </c>
      <c r="F114" s="172"/>
      <c r="G114" s="247"/>
      <c r="H114" s="172"/>
      <c r="I114" s="248"/>
      <c r="J114" s="172"/>
      <c r="K114" s="249"/>
      <c r="L114" s="38"/>
      <c r="M114" s="81" t="str">
        <f t="array" ref="M114">IF(OR($C114="",$E114="",$G114="",$I114="",$K114=""),"",IF($G114="Unrated",1,MIN(1,$I114*SUM((Sec_Type_200=IF(AND($K114="Type 1",$G114&gt;3),"Type 2",$K114))*(CQS=$G114)*(Sec_Mult_200)))))</f>
        <v/>
      </c>
      <c r="N114" s="38"/>
      <c r="O114" s="235" t="str">
        <f t="shared" si="1"/>
        <v/>
      </c>
      <c r="P114" s="38"/>
      <c r="Q114" s="158"/>
      <c r="R114" s="159"/>
      <c r="S114" s="160"/>
      <c r="T114" s="77"/>
      <c r="U114" s="78"/>
      <c r="V114" s="92"/>
    </row>
    <row r="115" spans="2:22" x14ac:dyDescent="0.2">
      <c r="B115" s="79"/>
      <c r="C115" s="245"/>
      <c r="D115" s="172"/>
      <c r="E115" s="246">
        <v>0</v>
      </c>
      <c r="F115" s="172"/>
      <c r="G115" s="247"/>
      <c r="H115" s="172"/>
      <c r="I115" s="248"/>
      <c r="J115" s="172"/>
      <c r="K115" s="249"/>
      <c r="L115" s="38"/>
      <c r="M115" s="81" t="str">
        <f t="array" ref="M115">IF(OR($C115="",$E115="",$G115="",$I115="",$K115=""),"",IF($G115="Unrated",1,MIN(1,$I115*SUM((Sec_Type_200=IF(AND($K115="Type 1",$G115&gt;3),"Type 2",$K115))*(CQS=$G115)*(Sec_Mult_200)))))</f>
        <v/>
      </c>
      <c r="N115" s="38"/>
      <c r="O115" s="235" t="str">
        <f t="shared" si="1"/>
        <v/>
      </c>
      <c r="P115" s="38"/>
      <c r="Q115" s="158"/>
      <c r="R115" s="159"/>
      <c r="S115" s="160"/>
      <c r="T115" s="77"/>
      <c r="U115" s="78"/>
      <c r="V115" s="92"/>
    </row>
    <row r="116" spans="2:22" x14ac:dyDescent="0.2">
      <c r="B116" s="79"/>
      <c r="C116" s="245"/>
      <c r="D116" s="172"/>
      <c r="E116" s="246">
        <v>0</v>
      </c>
      <c r="F116" s="172"/>
      <c r="G116" s="247"/>
      <c r="H116" s="172"/>
      <c r="I116" s="248"/>
      <c r="J116" s="172"/>
      <c r="K116" s="249"/>
      <c r="L116" s="38"/>
      <c r="M116" s="81" t="str">
        <f t="array" ref="M116">IF(OR($C116="",$E116="",$G116="",$I116="",$K116=""),"",IF($G116="Unrated",1,MIN(1,$I116*SUM((Sec_Type_200=IF(AND($K116="Type 1",$G116&gt;3),"Type 2",$K116))*(CQS=$G116)*(Sec_Mult_200)))))</f>
        <v/>
      </c>
      <c r="N116" s="38"/>
      <c r="O116" s="235" t="str">
        <f t="shared" si="1"/>
        <v/>
      </c>
      <c r="P116" s="38"/>
      <c r="Q116" s="158"/>
      <c r="R116" s="159"/>
      <c r="S116" s="160"/>
      <c r="T116" s="77"/>
      <c r="U116" s="78"/>
      <c r="V116" s="92"/>
    </row>
    <row r="117" spans="2:22" x14ac:dyDescent="0.2">
      <c r="B117" s="79"/>
      <c r="C117" s="245"/>
      <c r="D117" s="172"/>
      <c r="E117" s="246">
        <v>0</v>
      </c>
      <c r="F117" s="172"/>
      <c r="G117" s="247"/>
      <c r="H117" s="172"/>
      <c r="I117" s="248"/>
      <c r="J117" s="172"/>
      <c r="K117" s="249"/>
      <c r="L117" s="38"/>
      <c r="M117" s="81" t="str">
        <f t="array" ref="M117">IF(OR($C117="",$E117="",$G117="",$I117="",$K117=""),"",IF($G117="Unrated",1,MIN(1,$I117*SUM((Sec_Type_200=IF(AND($K117="Type 1",$G117&gt;3),"Type 2",$K117))*(CQS=$G117)*(Sec_Mult_200)))))</f>
        <v/>
      </c>
      <c r="N117" s="38"/>
      <c r="O117" s="235" t="str">
        <f t="shared" si="1"/>
        <v/>
      </c>
      <c r="P117" s="38"/>
      <c r="Q117" s="158"/>
      <c r="R117" s="159"/>
      <c r="S117" s="160"/>
      <c r="T117" s="77"/>
      <c r="U117" s="78"/>
      <c r="V117" s="92"/>
    </row>
    <row r="118" spans="2:22" x14ac:dyDescent="0.2">
      <c r="B118" s="79"/>
      <c r="C118" s="245"/>
      <c r="D118" s="172"/>
      <c r="E118" s="246">
        <v>0</v>
      </c>
      <c r="F118" s="172"/>
      <c r="G118" s="247"/>
      <c r="H118" s="172"/>
      <c r="I118" s="248"/>
      <c r="J118" s="172"/>
      <c r="K118" s="249"/>
      <c r="L118" s="38"/>
      <c r="M118" s="81" t="str">
        <f t="array" ref="M118">IF(OR($C118="",$E118="",$G118="",$I118="",$K118=""),"",IF($G118="Unrated",1,MIN(1,$I118*SUM((Sec_Type_200=IF(AND($K118="Type 1",$G118&gt;3),"Type 2",$K118))*(CQS=$G118)*(Sec_Mult_200)))))</f>
        <v/>
      </c>
      <c r="N118" s="38"/>
      <c r="O118" s="235" t="str">
        <f t="shared" si="1"/>
        <v/>
      </c>
      <c r="P118" s="38"/>
      <c r="Q118" s="158"/>
      <c r="R118" s="159"/>
      <c r="S118" s="160"/>
      <c r="T118" s="77"/>
      <c r="U118" s="78"/>
      <c r="V118" s="92"/>
    </row>
    <row r="119" spans="2:22" x14ac:dyDescent="0.2">
      <c r="B119" s="79"/>
      <c r="C119" s="245"/>
      <c r="D119" s="172"/>
      <c r="E119" s="246">
        <v>0</v>
      </c>
      <c r="F119" s="172"/>
      <c r="G119" s="247"/>
      <c r="H119" s="172"/>
      <c r="I119" s="248"/>
      <c r="J119" s="172"/>
      <c r="K119" s="249"/>
      <c r="L119" s="38"/>
      <c r="M119" s="81" t="str">
        <f t="array" ref="M119">IF(OR($C119="",$E119="",$G119="",$I119="",$K119=""),"",IF($G119="Unrated",1,MIN(1,$I119*SUM((Sec_Type_200=IF(AND($K119="Type 1",$G119&gt;3),"Type 2",$K119))*(CQS=$G119)*(Sec_Mult_200)))))</f>
        <v/>
      </c>
      <c r="N119" s="38"/>
      <c r="O119" s="235" t="str">
        <f t="shared" si="1"/>
        <v/>
      </c>
      <c r="P119" s="38"/>
      <c r="Q119" s="158"/>
      <c r="R119" s="159"/>
      <c r="S119" s="160"/>
      <c r="T119" s="77"/>
      <c r="U119" s="78"/>
      <c r="V119" s="92"/>
    </row>
    <row r="120" spans="2:22" x14ac:dyDescent="0.2">
      <c r="B120" s="79"/>
      <c r="C120" s="245"/>
      <c r="D120" s="172"/>
      <c r="E120" s="246">
        <v>0</v>
      </c>
      <c r="F120" s="172"/>
      <c r="G120" s="247"/>
      <c r="H120" s="172"/>
      <c r="I120" s="248"/>
      <c r="J120" s="172"/>
      <c r="K120" s="249"/>
      <c r="L120" s="38"/>
      <c r="M120" s="81" t="str">
        <f t="array" ref="M120">IF(OR($C120="",$E120="",$G120="",$I120="",$K120=""),"",IF($G120="Unrated",1,MIN(1,$I120*SUM((Sec_Type_200=IF(AND($K120="Type 1",$G120&gt;3),"Type 2",$K120))*(CQS=$G120)*(Sec_Mult_200)))))</f>
        <v/>
      </c>
      <c r="N120" s="38"/>
      <c r="O120" s="235" t="str">
        <f t="shared" si="1"/>
        <v/>
      </c>
      <c r="P120" s="38"/>
      <c r="Q120" s="158"/>
      <c r="R120" s="159"/>
      <c r="S120" s="160"/>
      <c r="T120" s="77"/>
      <c r="U120" s="78"/>
      <c r="V120" s="92"/>
    </row>
    <row r="121" spans="2:22" x14ac:dyDescent="0.2">
      <c r="B121" s="79"/>
      <c r="C121" s="245"/>
      <c r="D121" s="172"/>
      <c r="E121" s="246">
        <v>0</v>
      </c>
      <c r="F121" s="172"/>
      <c r="G121" s="247"/>
      <c r="H121" s="172"/>
      <c r="I121" s="248"/>
      <c r="J121" s="172"/>
      <c r="K121" s="249"/>
      <c r="L121" s="38"/>
      <c r="M121" s="81" t="str">
        <f t="array" ref="M121">IF(OR($C121="",$E121="",$G121="",$I121="",$K121=""),"",IF($G121="Unrated",1,MIN(1,$I121*SUM((Sec_Type_200=IF(AND($K121="Type 1",$G121&gt;3),"Type 2",$K121))*(CQS=$G121)*(Sec_Mult_200)))))</f>
        <v/>
      </c>
      <c r="N121" s="38"/>
      <c r="O121" s="235" t="str">
        <f t="shared" si="1"/>
        <v/>
      </c>
      <c r="P121" s="38"/>
      <c r="Q121" s="158"/>
      <c r="R121" s="159"/>
      <c r="S121" s="160"/>
      <c r="T121" s="77"/>
      <c r="U121" s="78"/>
      <c r="V121" s="92"/>
    </row>
    <row r="122" spans="2:22" x14ac:dyDescent="0.2">
      <c r="B122" s="79"/>
      <c r="C122" s="245"/>
      <c r="D122" s="172"/>
      <c r="E122" s="246">
        <v>0</v>
      </c>
      <c r="F122" s="172"/>
      <c r="G122" s="247"/>
      <c r="H122" s="172"/>
      <c r="I122" s="248"/>
      <c r="J122" s="172"/>
      <c r="K122" s="249"/>
      <c r="L122" s="38"/>
      <c r="M122" s="81" t="str">
        <f t="array" ref="M122">IF(OR($C122="",$E122="",$G122="",$I122="",$K122=""),"",IF($G122="Unrated",1,MIN(1,$I122*SUM((Sec_Type_200=IF(AND($K122="Type 1",$G122&gt;3),"Type 2",$K122))*(CQS=$G122)*(Sec_Mult_200)))))</f>
        <v/>
      </c>
      <c r="N122" s="38"/>
      <c r="O122" s="235" t="str">
        <f t="shared" si="1"/>
        <v/>
      </c>
      <c r="P122" s="38"/>
      <c r="Q122" s="158"/>
      <c r="R122" s="159"/>
      <c r="S122" s="160"/>
      <c r="T122" s="77"/>
      <c r="U122" s="78"/>
      <c r="V122" s="92"/>
    </row>
    <row r="123" spans="2:22" x14ac:dyDescent="0.2">
      <c r="B123" s="79"/>
      <c r="C123" s="245"/>
      <c r="D123" s="172"/>
      <c r="E123" s="246">
        <v>0</v>
      </c>
      <c r="F123" s="172"/>
      <c r="G123" s="247"/>
      <c r="H123" s="172"/>
      <c r="I123" s="248"/>
      <c r="J123" s="172"/>
      <c r="K123" s="249"/>
      <c r="L123" s="38"/>
      <c r="M123" s="81" t="str">
        <f t="array" ref="M123">IF(OR($C123="",$E123="",$G123="",$I123="",$K123=""),"",IF($G123="Unrated",1,MIN(1,$I123*SUM((Sec_Type_200=IF(AND($K123="Type 1",$G123&gt;3),"Type 2",$K123))*(CQS=$G123)*(Sec_Mult_200)))))</f>
        <v/>
      </c>
      <c r="N123" s="38"/>
      <c r="O123" s="235" t="str">
        <f t="shared" si="1"/>
        <v/>
      </c>
      <c r="P123" s="38"/>
      <c r="Q123" s="158"/>
      <c r="R123" s="159"/>
      <c r="S123" s="160"/>
      <c r="T123" s="77"/>
      <c r="U123" s="78"/>
      <c r="V123" s="92"/>
    </row>
    <row r="124" spans="2:22" x14ac:dyDescent="0.2">
      <c r="B124" s="79"/>
      <c r="C124" s="245"/>
      <c r="D124" s="172"/>
      <c r="E124" s="246">
        <v>0</v>
      </c>
      <c r="F124" s="172"/>
      <c r="G124" s="247"/>
      <c r="H124" s="172"/>
      <c r="I124" s="248"/>
      <c r="J124" s="172"/>
      <c r="K124" s="249"/>
      <c r="L124" s="38"/>
      <c r="M124" s="81" t="str">
        <f t="array" ref="M124">IF(OR($C124="",$E124="",$G124="",$I124="",$K124=""),"",IF($G124="Unrated",1,MIN(1,$I124*SUM((Sec_Type_200=IF(AND($K124="Type 1",$G124&gt;3),"Type 2",$K124))*(CQS=$G124)*(Sec_Mult_200)))))</f>
        <v/>
      </c>
      <c r="N124" s="38"/>
      <c r="O124" s="235" t="str">
        <f t="shared" si="1"/>
        <v/>
      </c>
      <c r="P124" s="38"/>
      <c r="Q124" s="158"/>
      <c r="R124" s="159"/>
      <c r="S124" s="160"/>
      <c r="T124" s="77"/>
      <c r="U124" s="78"/>
      <c r="V124" s="92"/>
    </row>
    <row r="125" spans="2:22" x14ac:dyDescent="0.2">
      <c r="B125" s="79"/>
      <c r="C125" s="245"/>
      <c r="D125" s="172"/>
      <c r="E125" s="246">
        <v>0</v>
      </c>
      <c r="F125" s="172"/>
      <c r="G125" s="247"/>
      <c r="H125" s="172"/>
      <c r="I125" s="248"/>
      <c r="J125" s="172"/>
      <c r="K125" s="249"/>
      <c r="L125" s="38"/>
      <c r="M125" s="81" t="str">
        <f t="array" ref="M125">IF(OR($C125="",$E125="",$G125="",$I125="",$K125=""),"",IF($G125="Unrated",1,MIN(1,$I125*SUM((Sec_Type_200=IF(AND($K125="Type 1",$G125&gt;3),"Type 2",$K125))*(CQS=$G125)*(Sec_Mult_200)))))</f>
        <v/>
      </c>
      <c r="N125" s="38"/>
      <c r="O125" s="235" t="str">
        <f t="shared" si="1"/>
        <v/>
      </c>
      <c r="P125" s="38"/>
      <c r="Q125" s="158"/>
      <c r="R125" s="159"/>
      <c r="S125" s="160"/>
      <c r="T125" s="77"/>
      <c r="U125" s="78"/>
      <c r="V125" s="92"/>
    </row>
    <row r="126" spans="2:22" x14ac:dyDescent="0.2">
      <c r="B126" s="79"/>
      <c r="C126" s="245"/>
      <c r="D126" s="172"/>
      <c r="E126" s="246">
        <v>0</v>
      </c>
      <c r="F126" s="172"/>
      <c r="G126" s="247"/>
      <c r="H126" s="172"/>
      <c r="I126" s="248"/>
      <c r="J126" s="172"/>
      <c r="K126" s="249"/>
      <c r="L126" s="38"/>
      <c r="M126" s="81" t="str">
        <f t="array" ref="M126">IF(OR($C126="",$E126="",$G126="",$I126="",$K126=""),"",IF($G126="Unrated",1,MIN(1,$I126*SUM((Sec_Type_200=IF(AND($K126="Type 1",$G126&gt;3),"Type 2",$K126))*(CQS=$G126)*(Sec_Mult_200)))))</f>
        <v/>
      </c>
      <c r="N126" s="38"/>
      <c r="O126" s="235" t="str">
        <f t="shared" si="1"/>
        <v/>
      </c>
      <c r="P126" s="38"/>
      <c r="Q126" s="158"/>
      <c r="R126" s="159"/>
      <c r="S126" s="160"/>
      <c r="T126" s="77"/>
      <c r="U126" s="78"/>
      <c r="V126" s="92"/>
    </row>
    <row r="127" spans="2:22" x14ac:dyDescent="0.2">
      <c r="B127" s="79"/>
      <c r="C127" s="245"/>
      <c r="D127" s="172"/>
      <c r="E127" s="246">
        <v>0</v>
      </c>
      <c r="F127" s="172"/>
      <c r="G127" s="247"/>
      <c r="H127" s="172"/>
      <c r="I127" s="248"/>
      <c r="J127" s="172"/>
      <c r="K127" s="249"/>
      <c r="L127" s="38"/>
      <c r="M127" s="81" t="str">
        <f t="array" ref="M127">IF(OR($C127="",$E127="",$G127="",$I127="",$K127=""),"",IF($G127="Unrated",1,MIN(1,$I127*SUM((Sec_Type_200=IF(AND($K127="Type 1",$G127&gt;3),"Type 2",$K127))*(CQS=$G127)*(Sec_Mult_200)))))</f>
        <v/>
      </c>
      <c r="N127" s="38"/>
      <c r="O127" s="235" t="str">
        <f t="shared" si="1"/>
        <v/>
      </c>
      <c r="P127" s="38"/>
      <c r="Q127" s="158"/>
      <c r="R127" s="159"/>
      <c r="S127" s="160"/>
      <c r="T127" s="77"/>
      <c r="U127" s="78"/>
      <c r="V127" s="92"/>
    </row>
    <row r="128" spans="2:22" x14ac:dyDescent="0.2">
      <c r="B128" s="79"/>
      <c r="C128" s="245"/>
      <c r="D128" s="172"/>
      <c r="E128" s="246">
        <v>0</v>
      </c>
      <c r="F128" s="172"/>
      <c r="G128" s="247"/>
      <c r="H128" s="172"/>
      <c r="I128" s="248"/>
      <c r="J128" s="172"/>
      <c r="K128" s="249"/>
      <c r="L128" s="38"/>
      <c r="M128" s="81" t="str">
        <f t="array" ref="M128">IF(OR($C128="",$E128="",$G128="",$I128="",$K128=""),"",IF($G128="Unrated",1,MIN(1,$I128*SUM((Sec_Type_200=IF(AND($K128="Type 1",$G128&gt;3),"Type 2",$K128))*(CQS=$G128)*(Sec_Mult_200)))))</f>
        <v/>
      </c>
      <c r="N128" s="38"/>
      <c r="O128" s="235" t="str">
        <f t="shared" si="1"/>
        <v/>
      </c>
      <c r="P128" s="38"/>
      <c r="Q128" s="158"/>
      <c r="R128" s="159"/>
      <c r="S128" s="160"/>
      <c r="T128" s="77"/>
      <c r="U128" s="78"/>
      <c r="V128" s="92"/>
    </row>
    <row r="129" spans="2:22" x14ac:dyDescent="0.2">
      <c r="B129" s="79"/>
      <c r="C129" s="245"/>
      <c r="D129" s="172"/>
      <c r="E129" s="246">
        <v>0</v>
      </c>
      <c r="F129" s="172"/>
      <c r="G129" s="247"/>
      <c r="H129" s="172"/>
      <c r="I129" s="248"/>
      <c r="J129" s="172"/>
      <c r="K129" s="249"/>
      <c r="L129" s="38"/>
      <c r="M129" s="81" t="str">
        <f t="array" ref="M129">IF(OR($C129="",$E129="",$G129="",$I129="",$K129=""),"",IF($G129="Unrated",1,MIN(1,$I129*SUM((Sec_Type_200=IF(AND($K129="Type 1",$G129&gt;3),"Type 2",$K129))*(CQS=$G129)*(Sec_Mult_200)))))</f>
        <v/>
      </c>
      <c r="N129" s="38"/>
      <c r="O129" s="235" t="str">
        <f t="shared" si="1"/>
        <v/>
      </c>
      <c r="P129" s="38"/>
      <c r="Q129" s="158"/>
      <c r="R129" s="159"/>
      <c r="S129" s="160"/>
      <c r="T129" s="77"/>
      <c r="U129" s="78"/>
      <c r="V129" s="92"/>
    </row>
    <row r="130" spans="2:22" x14ac:dyDescent="0.2">
      <c r="B130" s="79"/>
      <c r="C130" s="245"/>
      <c r="D130" s="172"/>
      <c r="E130" s="246">
        <v>0</v>
      </c>
      <c r="F130" s="172"/>
      <c r="G130" s="247"/>
      <c r="H130" s="172"/>
      <c r="I130" s="248"/>
      <c r="J130" s="172"/>
      <c r="K130" s="249"/>
      <c r="L130" s="38"/>
      <c r="M130" s="81" t="str">
        <f t="array" ref="M130">IF(OR($C130="",$E130="",$G130="",$I130="",$K130=""),"",IF($G130="Unrated",1,MIN(1,$I130*SUM((Sec_Type_200=IF(AND($K130="Type 1",$G130&gt;3),"Type 2",$K130))*(CQS=$G130)*(Sec_Mult_200)))))</f>
        <v/>
      </c>
      <c r="N130" s="38"/>
      <c r="O130" s="235" t="str">
        <f t="shared" si="1"/>
        <v/>
      </c>
      <c r="P130" s="38"/>
      <c r="Q130" s="158"/>
      <c r="R130" s="159"/>
      <c r="S130" s="160"/>
      <c r="T130" s="77"/>
      <c r="U130" s="78"/>
      <c r="V130" s="92"/>
    </row>
    <row r="131" spans="2:22" x14ac:dyDescent="0.2">
      <c r="B131" s="79"/>
      <c r="C131" s="245"/>
      <c r="D131" s="172"/>
      <c r="E131" s="246">
        <v>0</v>
      </c>
      <c r="F131" s="172"/>
      <c r="G131" s="247"/>
      <c r="H131" s="172"/>
      <c r="I131" s="248"/>
      <c r="J131" s="172"/>
      <c r="K131" s="249"/>
      <c r="L131" s="38"/>
      <c r="M131" s="81" t="str">
        <f t="array" ref="M131">IF(OR($C131="",$E131="",$G131="",$I131="",$K131=""),"",IF($G131="Unrated",1,MIN(1,$I131*SUM((Sec_Type_200=IF(AND($K131="Type 1",$G131&gt;3),"Type 2",$K131))*(CQS=$G131)*(Sec_Mult_200)))))</f>
        <v/>
      </c>
      <c r="N131" s="38"/>
      <c r="O131" s="235" t="str">
        <f t="shared" si="1"/>
        <v/>
      </c>
      <c r="P131" s="38"/>
      <c r="Q131" s="158"/>
      <c r="R131" s="159"/>
      <c r="S131" s="160"/>
      <c r="T131" s="77"/>
      <c r="U131" s="78"/>
      <c r="V131" s="92"/>
    </row>
    <row r="132" spans="2:22" x14ac:dyDescent="0.2">
      <c r="B132" s="79"/>
      <c r="C132" s="245"/>
      <c r="D132" s="172"/>
      <c r="E132" s="246">
        <v>0</v>
      </c>
      <c r="F132" s="172"/>
      <c r="G132" s="247"/>
      <c r="H132" s="172"/>
      <c r="I132" s="248"/>
      <c r="J132" s="172"/>
      <c r="K132" s="249"/>
      <c r="L132" s="38"/>
      <c r="M132" s="81" t="str">
        <f t="array" ref="M132">IF(OR($C132="",$E132="",$G132="",$I132="",$K132=""),"",IF($G132="Unrated",1,MIN(1,$I132*SUM((Sec_Type_200=IF(AND($K132="Type 1",$G132&gt;3),"Type 2",$K132))*(CQS=$G132)*(Sec_Mult_200)))))</f>
        <v/>
      </c>
      <c r="N132" s="38"/>
      <c r="O132" s="235" t="str">
        <f t="shared" si="1"/>
        <v/>
      </c>
      <c r="P132" s="38"/>
      <c r="Q132" s="158"/>
      <c r="R132" s="159"/>
      <c r="S132" s="160"/>
      <c r="T132" s="77"/>
      <c r="U132" s="78"/>
      <c r="V132" s="92"/>
    </row>
    <row r="133" spans="2:22" x14ac:dyDescent="0.2">
      <c r="B133" s="79"/>
      <c r="C133" s="245"/>
      <c r="D133" s="172"/>
      <c r="E133" s="246">
        <v>0</v>
      </c>
      <c r="F133" s="172"/>
      <c r="G133" s="247"/>
      <c r="H133" s="172"/>
      <c r="I133" s="248"/>
      <c r="J133" s="172"/>
      <c r="K133" s="249"/>
      <c r="L133" s="38"/>
      <c r="M133" s="81" t="str">
        <f t="array" ref="M133">IF(OR($C133="",$E133="",$G133="",$I133="",$K133=""),"",IF($G133="Unrated",1,MIN(1,$I133*SUM((Sec_Type_200=IF(AND($K133="Type 1",$G133&gt;3),"Type 2",$K133))*(CQS=$G133)*(Sec_Mult_200)))))</f>
        <v/>
      </c>
      <c r="N133" s="38"/>
      <c r="O133" s="235" t="str">
        <f t="shared" si="1"/>
        <v/>
      </c>
      <c r="P133" s="38"/>
      <c r="Q133" s="158"/>
      <c r="R133" s="159"/>
      <c r="S133" s="160"/>
      <c r="T133" s="77"/>
      <c r="U133" s="78"/>
      <c r="V133" s="92"/>
    </row>
    <row r="134" spans="2:22" x14ac:dyDescent="0.2">
      <c r="B134" s="79"/>
      <c r="C134" s="245"/>
      <c r="D134" s="172"/>
      <c r="E134" s="246">
        <v>0</v>
      </c>
      <c r="F134" s="172"/>
      <c r="G134" s="247"/>
      <c r="H134" s="172"/>
      <c r="I134" s="248"/>
      <c r="J134" s="172"/>
      <c r="K134" s="249"/>
      <c r="L134" s="38"/>
      <c r="M134" s="81" t="str">
        <f t="array" ref="M134">IF(OR($C134="",$E134="",$G134="",$I134="",$K134=""),"",IF($G134="Unrated",1,MIN(1,$I134*SUM((Sec_Type_200=IF(AND($K134="Type 1",$G134&gt;3),"Type 2",$K134))*(CQS=$G134)*(Sec_Mult_200)))))</f>
        <v/>
      </c>
      <c r="N134" s="38"/>
      <c r="O134" s="235" t="str">
        <f t="shared" si="1"/>
        <v/>
      </c>
      <c r="P134" s="38"/>
      <c r="Q134" s="158"/>
      <c r="R134" s="159"/>
      <c r="S134" s="160"/>
      <c r="T134" s="77"/>
      <c r="U134" s="78"/>
      <c r="V134" s="92"/>
    </row>
    <row r="135" spans="2:22" x14ac:dyDescent="0.2">
      <c r="B135" s="79"/>
      <c r="C135" s="245"/>
      <c r="D135" s="172"/>
      <c r="E135" s="246">
        <v>0</v>
      </c>
      <c r="F135" s="172"/>
      <c r="G135" s="247"/>
      <c r="H135" s="172"/>
      <c r="I135" s="248"/>
      <c r="J135" s="172"/>
      <c r="K135" s="249"/>
      <c r="L135" s="38"/>
      <c r="M135" s="81" t="str">
        <f t="array" ref="M135">IF(OR($C135="",$E135="",$G135="",$I135="",$K135=""),"",IF($G135="Unrated",1,MIN(1,$I135*SUM((Sec_Type_200=IF(AND($K135="Type 1",$G135&gt;3),"Type 2",$K135))*(CQS=$G135)*(Sec_Mult_200)))))</f>
        <v/>
      </c>
      <c r="N135" s="38"/>
      <c r="O135" s="235" t="str">
        <f t="shared" si="1"/>
        <v/>
      </c>
      <c r="P135" s="38"/>
      <c r="Q135" s="158"/>
      <c r="R135" s="159"/>
      <c r="S135" s="160"/>
      <c r="T135" s="77"/>
      <c r="U135" s="78"/>
      <c r="V135" s="92"/>
    </row>
    <row r="136" spans="2:22" x14ac:dyDescent="0.2">
      <c r="B136" s="79"/>
      <c r="C136" s="245"/>
      <c r="D136" s="172"/>
      <c r="E136" s="246">
        <v>0</v>
      </c>
      <c r="F136" s="172"/>
      <c r="G136" s="247"/>
      <c r="H136" s="172"/>
      <c r="I136" s="248"/>
      <c r="J136" s="172"/>
      <c r="K136" s="249"/>
      <c r="L136" s="38"/>
      <c r="M136" s="81" t="str">
        <f t="array" ref="M136">IF(OR($C136="",$E136="",$G136="",$I136="",$K136=""),"",IF($G136="Unrated",1,MIN(1,$I136*SUM((Sec_Type_200=IF(AND($K136="Type 1",$G136&gt;3),"Type 2",$K136))*(CQS=$G136)*(Sec_Mult_200)))))</f>
        <v/>
      </c>
      <c r="N136" s="38"/>
      <c r="O136" s="235" t="str">
        <f t="shared" si="1"/>
        <v/>
      </c>
      <c r="P136" s="38"/>
      <c r="Q136" s="158"/>
      <c r="R136" s="159"/>
      <c r="S136" s="160"/>
      <c r="T136" s="77"/>
      <c r="U136" s="78"/>
      <c r="V136" s="92"/>
    </row>
    <row r="137" spans="2:22" x14ac:dyDescent="0.2">
      <c r="B137" s="79"/>
      <c r="C137" s="245"/>
      <c r="D137" s="172"/>
      <c r="E137" s="246">
        <v>0</v>
      </c>
      <c r="F137" s="172"/>
      <c r="G137" s="247"/>
      <c r="H137" s="172"/>
      <c r="I137" s="248"/>
      <c r="J137" s="172"/>
      <c r="K137" s="249"/>
      <c r="L137" s="38"/>
      <c r="M137" s="81" t="str">
        <f t="array" ref="M137">IF(OR($C137="",$E137="",$G137="",$I137="",$K137=""),"",IF($G137="Unrated",1,MIN(1,$I137*SUM((Sec_Type_200=IF(AND($K137="Type 1",$G137&gt;3),"Type 2",$K137))*(CQS=$G137)*(Sec_Mult_200)))))</f>
        <v/>
      </c>
      <c r="N137" s="38"/>
      <c r="O137" s="235" t="str">
        <f t="shared" si="1"/>
        <v/>
      </c>
      <c r="P137" s="38"/>
      <c r="Q137" s="158"/>
      <c r="R137" s="159"/>
      <c r="S137" s="160"/>
      <c r="T137" s="77"/>
      <c r="U137" s="78"/>
      <c r="V137" s="92"/>
    </row>
    <row r="138" spans="2:22" x14ac:dyDescent="0.2">
      <c r="B138" s="79"/>
      <c r="C138" s="245"/>
      <c r="D138" s="172"/>
      <c r="E138" s="246">
        <v>0</v>
      </c>
      <c r="F138" s="172"/>
      <c r="G138" s="247"/>
      <c r="H138" s="172"/>
      <c r="I138" s="248"/>
      <c r="J138" s="172"/>
      <c r="K138" s="249"/>
      <c r="L138" s="38"/>
      <c r="M138" s="81" t="str">
        <f t="array" ref="M138">IF(OR($C138="",$E138="",$G138="",$I138="",$K138=""),"",IF($G138="Unrated",1,MIN(1,$I138*SUM((Sec_Type_200=IF(AND($K138="Type 1",$G138&gt;3),"Type 2",$K138))*(CQS=$G138)*(Sec_Mult_200)))))</f>
        <v/>
      </c>
      <c r="N138" s="38"/>
      <c r="O138" s="235" t="str">
        <f t="shared" si="1"/>
        <v/>
      </c>
      <c r="P138" s="38"/>
      <c r="Q138" s="158"/>
      <c r="R138" s="159"/>
      <c r="S138" s="160"/>
      <c r="T138" s="77"/>
      <c r="U138" s="78"/>
      <c r="V138" s="92"/>
    </row>
    <row r="139" spans="2:22" x14ac:dyDescent="0.2">
      <c r="B139" s="79"/>
      <c r="C139" s="245"/>
      <c r="D139" s="172"/>
      <c r="E139" s="246">
        <v>0</v>
      </c>
      <c r="F139" s="172"/>
      <c r="G139" s="247"/>
      <c r="H139" s="172"/>
      <c r="I139" s="248"/>
      <c r="J139" s="172"/>
      <c r="K139" s="249"/>
      <c r="L139" s="38"/>
      <c r="M139" s="81" t="str">
        <f t="array" ref="M139">IF(OR($C139="",$E139="",$G139="",$I139="",$K139=""),"",IF($G139="Unrated",1,MIN(1,$I139*SUM((Sec_Type_200=IF(AND($K139="Type 1",$G139&gt;3),"Type 2",$K139))*(CQS=$G139)*(Sec_Mult_200)))))</f>
        <v/>
      </c>
      <c r="N139" s="38"/>
      <c r="O139" s="235" t="str">
        <f t="shared" si="1"/>
        <v/>
      </c>
      <c r="P139" s="38"/>
      <c r="Q139" s="158"/>
      <c r="R139" s="159"/>
      <c r="S139" s="160"/>
      <c r="T139" s="77"/>
      <c r="U139" s="78"/>
      <c r="V139" s="92"/>
    </row>
    <row r="140" spans="2:22" x14ac:dyDescent="0.2">
      <c r="B140" s="79"/>
      <c r="C140" s="245"/>
      <c r="D140" s="172"/>
      <c r="E140" s="246">
        <v>0</v>
      </c>
      <c r="F140" s="172"/>
      <c r="G140" s="247"/>
      <c r="H140" s="172"/>
      <c r="I140" s="248"/>
      <c r="J140" s="172"/>
      <c r="K140" s="249"/>
      <c r="L140" s="38"/>
      <c r="M140" s="81" t="str">
        <f t="array" ref="M140">IF(OR($C140="",$E140="",$G140="",$I140="",$K140=""),"",IF($G140="Unrated",1,MIN(1,$I140*SUM((Sec_Type_200=IF(AND($K140="Type 1",$G140&gt;3),"Type 2",$K140))*(CQS=$G140)*(Sec_Mult_200)))))</f>
        <v/>
      </c>
      <c r="N140" s="38"/>
      <c r="O140" s="235" t="str">
        <f t="shared" si="1"/>
        <v/>
      </c>
      <c r="P140" s="38"/>
      <c r="Q140" s="158"/>
      <c r="R140" s="159"/>
      <c r="S140" s="160"/>
      <c r="T140" s="77"/>
      <c r="U140" s="78"/>
      <c r="V140" s="92"/>
    </row>
    <row r="141" spans="2:22" x14ac:dyDescent="0.2">
      <c r="B141" s="79"/>
      <c r="C141" s="245"/>
      <c r="D141" s="172"/>
      <c r="E141" s="246">
        <v>0</v>
      </c>
      <c r="F141" s="172"/>
      <c r="G141" s="247"/>
      <c r="H141" s="172"/>
      <c r="I141" s="248"/>
      <c r="J141" s="172"/>
      <c r="K141" s="249"/>
      <c r="L141" s="38"/>
      <c r="M141" s="81" t="str">
        <f t="array" ref="M141">IF(OR($C141="",$E141="",$G141="",$I141="",$K141=""),"",IF($G141="Unrated",1,MIN(1,$I141*SUM((Sec_Type_200=IF(AND($K141="Type 1",$G141&gt;3),"Type 2",$K141))*(CQS=$G141)*(Sec_Mult_200)))))</f>
        <v/>
      </c>
      <c r="N141" s="38"/>
      <c r="O141" s="235" t="str">
        <f t="shared" si="1"/>
        <v/>
      </c>
      <c r="P141" s="38"/>
      <c r="Q141" s="158"/>
      <c r="R141" s="159"/>
      <c r="S141" s="160"/>
      <c r="T141" s="77"/>
      <c r="U141" s="78"/>
      <c r="V141" s="92"/>
    </row>
    <row r="142" spans="2:22" x14ac:dyDescent="0.2">
      <c r="B142" s="79"/>
      <c r="C142" s="245"/>
      <c r="D142" s="172"/>
      <c r="E142" s="246">
        <v>0</v>
      </c>
      <c r="F142" s="172"/>
      <c r="G142" s="247"/>
      <c r="H142" s="172"/>
      <c r="I142" s="248"/>
      <c r="J142" s="172"/>
      <c r="K142" s="249"/>
      <c r="L142" s="38"/>
      <c r="M142" s="81" t="str">
        <f t="array" ref="M142">IF(OR($C142="",$E142="",$G142="",$I142="",$K142=""),"",IF($G142="Unrated",1,MIN(1,$I142*SUM((Sec_Type_200=IF(AND($K142="Type 1",$G142&gt;3),"Type 2",$K142))*(CQS=$G142)*(Sec_Mult_200)))))</f>
        <v/>
      </c>
      <c r="N142" s="38"/>
      <c r="O142" s="235" t="str">
        <f t="shared" si="1"/>
        <v/>
      </c>
      <c r="P142" s="38"/>
      <c r="Q142" s="158"/>
      <c r="R142" s="159"/>
      <c r="S142" s="160"/>
      <c r="T142" s="77"/>
      <c r="U142" s="78"/>
      <c r="V142" s="92"/>
    </row>
    <row r="143" spans="2:22" ht="6" customHeight="1" thickBot="1" x14ac:dyDescent="0.25"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83"/>
      <c r="P143" s="43"/>
      <c r="Q143" s="43"/>
      <c r="R143" s="43"/>
      <c r="S143" s="83"/>
      <c r="T143" s="84"/>
    </row>
    <row r="144" spans="2:22" x14ac:dyDescent="0.2"/>
    <row r="145" ht="6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x14ac:dyDescent="0.2"/>
    <row r="179" x14ac:dyDescent="0.2"/>
    <row r="180" x14ac:dyDescent="0.2"/>
    <row r="181" x14ac:dyDescent="0.2"/>
    <row r="182" x14ac:dyDescent="0.2"/>
  </sheetData>
  <sheetProtection algorithmName="SHA-512" hashValue="8z0U3kg9f6WQTloWeNTqx1Nr1n4RA1XYdcP7NpycZb9rIdstBqUhKHt6wyYW1cXfdl9+3WqBTwdDeuDt5Od9lQ==" saltValue="0TrvTxE9JC9X6oiiZxsRmw==" spinCount="100000" sheet="1" formatColumns="0"/>
  <mergeCells count="13">
    <mergeCell ref="F9:V9"/>
    <mergeCell ref="F8:V8"/>
    <mergeCell ref="B5:D5"/>
    <mergeCell ref="B8:C8"/>
    <mergeCell ref="B9:C9"/>
    <mergeCell ref="F10:V10"/>
    <mergeCell ref="F11:V11"/>
    <mergeCell ref="F12:V12"/>
    <mergeCell ref="F13:V13"/>
    <mergeCell ref="B10:C10"/>
    <mergeCell ref="B11:C11"/>
    <mergeCell ref="B12:C12"/>
    <mergeCell ref="B13:C13"/>
  </mergeCells>
  <conditionalFormatting sqref="K18:K19 K22:K142">
    <cfRule type="expression" dxfId="12" priority="13">
      <formula>AND($K18="Type 1",$G18&gt;3)</formula>
    </cfRule>
  </conditionalFormatting>
  <conditionalFormatting sqref="V1:V1048576">
    <cfRule type="cellIs" dxfId="11" priority="11" operator="equal">
      <formula>"OK"</formula>
    </cfRule>
    <cfRule type="cellIs" dxfId="10" priority="12" operator="equal">
      <formula>"ERROR"</formula>
    </cfRule>
  </conditionalFormatting>
  <conditionalFormatting sqref="G5">
    <cfRule type="cellIs" dxfId="9" priority="3" operator="equal">
      <formula>"OK"</formula>
    </cfRule>
    <cfRule type="cellIs" dxfId="8" priority="4" operator="equal">
      <formula>"ERROR"</formula>
    </cfRule>
  </conditionalFormatting>
  <conditionalFormatting sqref="K20">
    <cfRule type="expression" dxfId="7" priority="2">
      <formula>AND($K20="Type 1",$G20&gt;3)</formula>
    </cfRule>
  </conditionalFormatting>
  <conditionalFormatting sqref="K21">
    <cfRule type="expression" dxfId="6" priority="1">
      <formula>AND($K21="Type 1",$G21&gt;3)</formula>
    </cfRule>
  </conditionalFormatting>
  <dataValidations count="3">
    <dataValidation type="list" allowBlank="1" showInputMessage="1" showErrorMessage="1" sqref="G18:G142">
      <formula1>"0,1,2,3,4,5,6, Unrated"</formula1>
    </dataValidation>
    <dataValidation type="list" allowBlank="1" showInputMessage="1" showErrorMessage="1" sqref="K18:K142">
      <formula1>"Type 1, Type 2, Re-sec."</formula1>
    </dataValidation>
    <dataValidation type="decimal" operator="greaterThan" allowBlank="1" showInputMessage="1" showErrorMessage="1" sqref="I1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="85" zoomScaleNormal="85" workbookViewId="0">
      <selection activeCell="D16" sqref="D16"/>
    </sheetView>
  </sheetViews>
  <sheetFormatPr defaultColWidth="0" defaultRowHeight="12.75" zeroHeight="1" x14ac:dyDescent="0.2"/>
  <cols>
    <col min="1" max="1" width="2" style="27" customWidth="1"/>
    <col min="2" max="2" width="27.875" style="27" customWidth="1"/>
    <col min="3" max="3" width="2" style="27" customWidth="1"/>
    <col min="4" max="4" width="20.5" style="27" customWidth="1"/>
    <col min="5" max="5" width="2" style="27" customWidth="1"/>
    <col min="6" max="6" width="24.5" style="27" customWidth="1"/>
    <col min="7" max="7" width="2" style="27" customWidth="1"/>
    <col min="8" max="8" width="19.875" style="27" customWidth="1"/>
    <col min="9" max="9" width="2.125" style="27" customWidth="1"/>
    <col min="10" max="10" width="19.25" style="93" customWidth="1"/>
    <col min="11" max="11" width="2" style="27" customWidth="1"/>
    <col min="12" max="12" width="2" style="93" customWidth="1"/>
    <col min="13" max="13" width="11.5" style="92" customWidth="1"/>
    <col min="14" max="14" width="2" style="93" customWidth="1"/>
    <col min="15" max="15" width="0" style="93" hidden="1" customWidth="1"/>
    <col min="16" max="21" width="0" style="27" hidden="1" customWidth="1"/>
    <col min="22" max="16384" width="9" style="27" hidden="1"/>
  </cols>
  <sheetData>
    <row r="1" spans="1:11" s="23" customFormat="1" ht="15.75" x14ac:dyDescent="0.25">
      <c r="A1" s="20" t="str">
        <f ca="1">RIGHT(CELL("filename",$A$1),LEN(CELL("filename",$A$1))-FIND("]",CELL("filename",$A$1)))</f>
        <v>Credit Derivative</v>
      </c>
      <c r="B1" s="21"/>
      <c r="C1" s="22"/>
      <c r="D1" s="22"/>
      <c r="E1" s="20"/>
      <c r="F1" s="22"/>
      <c r="G1" s="20"/>
      <c r="H1" s="22"/>
      <c r="I1" s="22"/>
    </row>
    <row r="2" spans="1:11" s="26" customFormat="1" x14ac:dyDescent="0.2">
      <c r="A2" s="24"/>
      <c r="B2" s="24"/>
      <c r="C2" s="24"/>
      <c r="D2" s="24"/>
      <c r="E2" s="24"/>
      <c r="F2" s="25"/>
      <c r="G2" s="24"/>
      <c r="I2" s="24"/>
    </row>
    <row r="3" spans="1:11" x14ac:dyDescent="0.2"/>
    <row r="4" spans="1:11" ht="13.5" thickBot="1" x14ac:dyDescent="0.25"/>
    <row r="5" spans="1:11" ht="13.5" thickBot="1" x14ac:dyDescent="0.25">
      <c r="B5" s="94" t="s">
        <v>30</v>
      </c>
      <c r="C5" s="95"/>
      <c r="D5" s="30" t="s">
        <v>31</v>
      </c>
      <c r="E5" s="96"/>
      <c r="F5" s="30" t="s">
        <v>115</v>
      </c>
      <c r="G5" s="96"/>
      <c r="H5" s="30" t="s">
        <v>111</v>
      </c>
      <c r="I5" s="97"/>
    </row>
    <row r="6" spans="1:11" ht="6" customHeight="1" x14ac:dyDescent="0.2">
      <c r="B6" s="36"/>
      <c r="C6" s="38"/>
      <c r="D6" s="38"/>
      <c r="E6" s="38"/>
      <c r="F6" s="38"/>
      <c r="G6" s="38"/>
      <c r="H6" s="38"/>
      <c r="I6" s="37"/>
    </row>
    <row r="7" spans="1:11" x14ac:dyDescent="0.2">
      <c r="B7" s="36" t="s">
        <v>32</v>
      </c>
      <c r="C7" s="38"/>
      <c r="D7" s="250">
        <v>0</v>
      </c>
      <c r="E7" s="38"/>
      <c r="F7" s="250">
        <v>0</v>
      </c>
      <c r="G7" s="38"/>
      <c r="H7" s="237">
        <f>$D7-$F7</f>
        <v>0</v>
      </c>
      <c r="I7" s="37"/>
    </row>
    <row r="8" spans="1:11" ht="6" customHeight="1" thickBot="1" x14ac:dyDescent="0.25">
      <c r="B8" s="42"/>
      <c r="C8" s="43"/>
      <c r="D8" s="43"/>
      <c r="E8" s="43"/>
      <c r="F8" s="43"/>
      <c r="G8" s="43"/>
      <c r="H8" s="43"/>
      <c r="I8" s="44"/>
    </row>
    <row r="9" spans="1:11" x14ac:dyDescent="0.2"/>
    <row r="10" spans="1:11" ht="6" customHeight="1" thickBot="1" x14ac:dyDescent="0.25"/>
    <row r="11" spans="1:11" ht="13.5" thickBot="1" x14ac:dyDescent="0.25">
      <c r="B11" s="94" t="s">
        <v>34</v>
      </c>
      <c r="C11" s="95"/>
      <c r="D11" s="30" t="s">
        <v>31</v>
      </c>
      <c r="E11" s="95"/>
      <c r="F11" s="30" t="s">
        <v>115</v>
      </c>
      <c r="G11" s="96"/>
      <c r="H11" s="30" t="s">
        <v>111</v>
      </c>
      <c r="I11" s="30"/>
      <c r="J11" s="30" t="s">
        <v>114</v>
      </c>
      <c r="K11" s="97"/>
    </row>
    <row r="12" spans="1:11" ht="6" customHeight="1" x14ac:dyDescent="0.2">
      <c r="B12" s="36"/>
      <c r="C12" s="38"/>
      <c r="D12" s="38"/>
      <c r="E12" s="38"/>
      <c r="F12" s="38"/>
      <c r="G12" s="38"/>
      <c r="H12" s="38"/>
      <c r="I12" s="38"/>
      <c r="J12" s="38"/>
      <c r="K12" s="37"/>
    </row>
    <row r="13" spans="1:11" x14ac:dyDescent="0.2">
      <c r="B13" s="98"/>
      <c r="C13" s="161"/>
      <c r="D13" s="161"/>
      <c r="E13" s="161"/>
      <c r="F13" s="161"/>
      <c r="G13" s="161"/>
      <c r="H13" s="161"/>
      <c r="I13" s="161"/>
      <c r="J13" s="161"/>
      <c r="K13" s="162"/>
    </row>
    <row r="14" spans="1:11" ht="6" customHeight="1" x14ac:dyDescent="0.2">
      <c r="B14" s="36"/>
      <c r="C14" s="38"/>
      <c r="D14" s="38"/>
      <c r="E14" s="38"/>
      <c r="F14" s="38"/>
      <c r="G14" s="38"/>
      <c r="H14" s="38"/>
      <c r="I14" s="38"/>
      <c r="J14" s="38"/>
      <c r="K14" s="37"/>
    </row>
    <row r="15" spans="1:11" x14ac:dyDescent="0.2">
      <c r="B15" s="99" t="s">
        <v>112</v>
      </c>
      <c r="C15" s="38"/>
      <c r="D15" s="250">
        <v>0</v>
      </c>
      <c r="E15" s="38"/>
      <c r="F15" s="250">
        <v>0</v>
      </c>
      <c r="G15" s="38"/>
      <c r="H15" s="238">
        <f>$D15-$F15</f>
        <v>0</v>
      </c>
      <c r="I15" s="38"/>
      <c r="J15" s="238">
        <f>MAX(0,-(H15-H$7))</f>
        <v>0</v>
      </c>
      <c r="K15" s="37"/>
    </row>
    <row r="16" spans="1:11" x14ac:dyDescent="0.2">
      <c r="B16" s="99" t="s">
        <v>113</v>
      </c>
      <c r="C16" s="38"/>
      <c r="D16" s="250">
        <v>0</v>
      </c>
      <c r="E16" s="38"/>
      <c r="F16" s="250">
        <v>0</v>
      </c>
      <c r="G16" s="38"/>
      <c r="H16" s="238">
        <f>$D16-$F16</f>
        <v>0</v>
      </c>
      <c r="I16" s="38"/>
      <c r="J16" s="238">
        <f>MAX(0,-(H16-H$7))</f>
        <v>0</v>
      </c>
      <c r="K16" s="37"/>
    </row>
    <row r="17" spans="2:11" ht="6" customHeight="1" x14ac:dyDescent="0.2">
      <c r="B17" s="100"/>
      <c r="C17" s="38"/>
      <c r="D17" s="38"/>
      <c r="E17" s="38"/>
      <c r="F17" s="38"/>
      <c r="G17" s="38"/>
      <c r="H17" s="38"/>
      <c r="I17" s="38"/>
      <c r="J17" s="38"/>
      <c r="K17" s="37"/>
    </row>
    <row r="18" spans="2:11" x14ac:dyDescent="0.2">
      <c r="B18" s="101" t="s">
        <v>100</v>
      </c>
      <c r="C18" s="38"/>
      <c r="D18" s="102"/>
      <c r="E18" s="38"/>
      <c r="F18" s="102"/>
      <c r="G18" s="38"/>
      <c r="H18" s="102"/>
      <c r="I18" s="38"/>
      <c r="J18" s="238">
        <f>MAX(0,Mkt_sp_cd_Up_200,Mkt_sp_cd_Down_200)</f>
        <v>0</v>
      </c>
      <c r="K18" s="37"/>
    </row>
    <row r="19" spans="2:11" ht="6" customHeight="1" thickBot="1" x14ac:dyDescent="0.25">
      <c r="B19" s="42"/>
      <c r="C19" s="43"/>
      <c r="D19" s="43"/>
      <c r="E19" s="43"/>
      <c r="F19" s="43"/>
      <c r="G19" s="43"/>
      <c r="H19" s="43"/>
      <c r="I19" s="43"/>
      <c r="J19" s="43"/>
      <c r="K19" s="44"/>
    </row>
    <row r="20" spans="2:11" x14ac:dyDescent="0.2">
      <c r="B20" s="163"/>
      <c r="C20" s="51"/>
      <c r="D20" s="51"/>
      <c r="E20" s="51"/>
      <c r="F20" s="51"/>
      <c r="G20" s="51"/>
      <c r="H20" s="51"/>
      <c r="I20" s="51"/>
      <c r="J20" s="51"/>
      <c r="K20" s="51"/>
    </row>
    <row r="21" spans="2:11" ht="6" customHeight="1" x14ac:dyDescent="0.2">
      <c r="B21" s="190"/>
      <c r="C21" s="32"/>
      <c r="D21" s="32"/>
      <c r="E21" s="32"/>
      <c r="F21" s="32"/>
      <c r="G21" s="32"/>
      <c r="H21" s="32"/>
      <c r="I21" s="32"/>
      <c r="J21" s="32"/>
      <c r="K21" s="32"/>
    </row>
    <row r="22" spans="2:11" x14ac:dyDescent="0.2"/>
    <row r="23" spans="2:11" x14ac:dyDescent="0.2"/>
    <row r="24" spans="2:11" x14ac:dyDescent="0.2"/>
    <row r="25" spans="2:11" x14ac:dyDescent="0.2"/>
    <row r="26" spans="2:11" x14ac:dyDescent="0.2"/>
    <row r="27" spans="2:11" x14ac:dyDescent="0.2"/>
    <row r="28" spans="2:11" x14ac:dyDescent="0.2"/>
    <row r="29" spans="2:11" x14ac:dyDescent="0.2"/>
    <row r="30" spans="2:11" x14ac:dyDescent="0.2"/>
    <row r="31" spans="2:11" x14ac:dyDescent="0.2"/>
    <row r="32" spans="2:11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</sheetData>
  <sheetProtection algorithmName="SHA-512" hashValue="P1F6rXxCJ+kDzcsVk5xx4ufkALwEq8C8RFQ3E5lie2upPzUp5QWqxFC1ND4ZYvSmNoA7DBSwmTDWRfzPwWR8RA==" saltValue="chxG9+O6LbkoKZAMbBmW3Q==" spinCount="100000" sheet="1" formatColumns="0"/>
  <conditionalFormatting sqref="M1:M1048576">
    <cfRule type="cellIs" dxfId="5" priority="9" operator="equal">
      <formula>"OK"</formula>
    </cfRule>
    <cfRule type="cellIs" dxfId="4" priority="10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4"/>
  <sheetViews>
    <sheetView zoomScale="85" zoomScaleNormal="85" workbookViewId="0">
      <selection activeCell="K65" sqref="K65"/>
    </sheetView>
  </sheetViews>
  <sheetFormatPr defaultColWidth="9" defaultRowHeight="14.25" zeroHeight="1" outlineLevelCol="1" x14ac:dyDescent="0.2"/>
  <cols>
    <col min="1" max="1" width="9" style="103" customWidth="1"/>
    <col min="2" max="2" width="12.125" style="103" customWidth="1"/>
    <col min="3" max="3" width="14.625" style="103" customWidth="1"/>
    <col min="4" max="4" width="8.125" style="103" customWidth="1"/>
    <col min="5" max="5" width="9.875" style="103" customWidth="1"/>
    <col min="6" max="9" width="8.125" style="103" customWidth="1"/>
    <col min="10" max="10" width="16.75" style="103" customWidth="1"/>
    <col min="11" max="11" width="1.875" style="103" customWidth="1"/>
    <col min="12" max="12" width="8.125" style="103" hidden="1" customWidth="1"/>
    <col min="13" max="13" width="1.875" style="103" hidden="1" customWidth="1"/>
    <col min="14" max="14" width="8.125" style="103" hidden="1" customWidth="1"/>
    <col min="15" max="15" width="2.625" style="103" customWidth="1"/>
    <col min="16" max="16" width="3.625" style="103" hidden="1" customWidth="1" outlineLevel="1"/>
    <col min="17" max="17" width="12.125" style="103" hidden="1" customWidth="1" outlineLevel="1"/>
    <col min="18" max="18" width="14.625" style="103" hidden="1" customWidth="1" outlineLevel="1"/>
    <col min="19" max="25" width="8.125" style="103" hidden="1" customWidth="1" outlineLevel="1"/>
    <col min="26" max="26" width="1.875" style="103" hidden="1" customWidth="1" outlineLevel="1"/>
    <col min="27" max="27" width="8.125" style="103" hidden="1" customWidth="1" outlineLevel="1"/>
    <col min="28" max="28" width="1.875" style="103" hidden="1" customWidth="1" outlineLevel="1"/>
    <col min="29" max="29" width="8.125" style="103" hidden="1" customWidth="1" outlineLevel="1"/>
    <col min="30" max="30" width="3.625" style="103" hidden="1" customWidth="1" outlineLevel="1"/>
    <col min="31" max="31" width="1.875" style="103" hidden="1" customWidth="1" outlineLevel="1"/>
    <col min="32" max="32" width="2.625" style="103" hidden="1" customWidth="1" outlineLevel="1"/>
    <col min="33" max="33" width="12.125" style="103" hidden="1" customWidth="1" outlineLevel="1"/>
    <col min="34" max="34" width="14.625" style="103" hidden="1" customWidth="1" outlineLevel="1"/>
    <col min="35" max="41" width="8.125" style="103" hidden="1" customWidth="1" outlineLevel="1"/>
    <col min="42" max="42" width="1.875" style="103" hidden="1" customWidth="1" outlineLevel="1"/>
    <col min="43" max="43" width="8.125" style="103" hidden="1" customWidth="1" outlineLevel="1"/>
    <col min="44" max="44" width="1.875" style="103" hidden="1" customWidth="1" outlineLevel="1"/>
    <col min="45" max="45" width="8.125" style="103" hidden="1" customWidth="1" outlineLevel="1"/>
    <col min="46" max="46" width="0" style="103" hidden="1" customWidth="1" outlineLevel="1"/>
    <col min="47" max="47" width="9" style="103" collapsed="1"/>
    <col min="48" max="16384" width="9" style="103"/>
  </cols>
  <sheetData>
    <row r="1" spans="1:46" s="166" customFormat="1" ht="15.75" x14ac:dyDescent="0.25">
      <c r="A1" s="173" t="str">
        <f ca="1">RIGHT(CELL("filename",$A$1),LEN(CELL("filename",$A$1))-FIND("]",CELL("filename",$A$1)))</f>
        <v>Data</v>
      </c>
      <c r="B1" s="174"/>
      <c r="C1" s="175"/>
      <c r="D1" s="175"/>
      <c r="E1" s="173"/>
      <c r="F1" s="175"/>
      <c r="G1" s="173"/>
      <c r="H1" s="175"/>
      <c r="I1" s="175"/>
    </row>
    <row r="2" spans="1:46" s="166" customFormat="1" ht="12.75" x14ac:dyDescent="0.2">
      <c r="A2" s="24"/>
      <c r="B2" s="24"/>
      <c r="C2" s="24"/>
      <c r="D2" s="24"/>
      <c r="E2" s="24"/>
      <c r="F2" s="25"/>
      <c r="G2" s="24"/>
      <c r="H2" s="26"/>
      <c r="I2" s="2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46" ht="15" hidden="1" thickBot="1" x14ac:dyDescent="0.25"/>
    <row r="4" spans="1:46" ht="15" hidden="1" thickBot="1" x14ac:dyDescent="0.25">
      <c r="B4" s="104" t="s">
        <v>58</v>
      </c>
      <c r="C4" s="71" t="s">
        <v>90</v>
      </c>
      <c r="D4" s="71" t="s">
        <v>71</v>
      </c>
      <c r="E4" s="71" t="s">
        <v>77</v>
      </c>
      <c r="F4" s="105"/>
    </row>
    <row r="5" spans="1:46" ht="15" hidden="1" thickBot="1" x14ac:dyDescent="0.25">
      <c r="B5" s="275"/>
      <c r="C5" s="276"/>
      <c r="D5" s="276"/>
      <c r="E5" s="276"/>
      <c r="F5" s="277"/>
    </row>
    <row r="6" spans="1:46" hidden="1" x14ac:dyDescent="0.2">
      <c r="B6" s="33"/>
      <c r="C6" s="34"/>
      <c r="D6" s="34"/>
      <c r="E6" s="34"/>
      <c r="F6" s="106"/>
    </row>
    <row r="7" spans="1:46" hidden="1" x14ac:dyDescent="0.2">
      <c r="B7" s="107">
        <v>0</v>
      </c>
      <c r="C7" s="108" t="s">
        <v>57</v>
      </c>
      <c r="D7" s="108" t="s">
        <v>72</v>
      </c>
      <c r="E7" s="108" t="s">
        <v>78</v>
      </c>
      <c r="F7" s="109"/>
    </row>
    <row r="8" spans="1:46" hidden="1" x14ac:dyDescent="0.2">
      <c r="B8" s="107">
        <v>1</v>
      </c>
      <c r="C8" s="108" t="s">
        <v>50</v>
      </c>
      <c r="D8" s="108" t="s">
        <v>73</v>
      </c>
      <c r="E8" s="108" t="s">
        <v>79</v>
      </c>
      <c r="F8" s="109"/>
    </row>
    <row r="9" spans="1:46" hidden="1" x14ac:dyDescent="0.2">
      <c r="B9" s="107">
        <v>2</v>
      </c>
      <c r="C9" s="108" t="s">
        <v>56</v>
      </c>
      <c r="D9" s="108" t="s">
        <v>56</v>
      </c>
      <c r="E9" s="108" t="s">
        <v>56</v>
      </c>
      <c r="F9" s="109"/>
    </row>
    <row r="10" spans="1:46" hidden="1" x14ac:dyDescent="0.2">
      <c r="B10" s="107">
        <v>3</v>
      </c>
      <c r="C10" s="108" t="s">
        <v>55</v>
      </c>
      <c r="D10" s="108" t="s">
        <v>74</v>
      </c>
      <c r="E10" s="108" t="s">
        <v>80</v>
      </c>
      <c r="F10" s="109"/>
      <c r="AG10" s="186"/>
    </row>
    <row r="11" spans="1:46" hidden="1" x14ac:dyDescent="0.2">
      <c r="B11" s="107">
        <v>4</v>
      </c>
      <c r="C11" s="108" t="s">
        <v>54</v>
      </c>
      <c r="D11" s="108" t="s">
        <v>75</v>
      </c>
      <c r="E11" s="108" t="s">
        <v>81</v>
      </c>
      <c r="F11" s="109"/>
    </row>
    <row r="12" spans="1:46" hidden="1" x14ac:dyDescent="0.2">
      <c r="B12" s="107">
        <v>5</v>
      </c>
      <c r="C12" s="108" t="s">
        <v>53</v>
      </c>
      <c r="D12" s="108" t="s">
        <v>53</v>
      </c>
      <c r="E12" s="108" t="s">
        <v>82</v>
      </c>
      <c r="F12" s="109"/>
    </row>
    <row r="13" spans="1:46" hidden="1" x14ac:dyDescent="0.2">
      <c r="B13" s="107">
        <v>6</v>
      </c>
      <c r="C13" s="108" t="s">
        <v>52</v>
      </c>
      <c r="D13" s="108" t="s">
        <v>76</v>
      </c>
      <c r="E13" s="108" t="s">
        <v>83</v>
      </c>
      <c r="F13" s="109"/>
    </row>
    <row r="14" spans="1:46" ht="15" hidden="1" thickBot="1" x14ac:dyDescent="0.25">
      <c r="B14" s="110"/>
      <c r="C14" s="43"/>
      <c r="D14" s="43"/>
      <c r="E14" s="43"/>
      <c r="F14" s="111"/>
    </row>
    <row r="15" spans="1:46" hidden="1" x14ac:dyDescent="0.2"/>
    <row r="16" spans="1:46" ht="15" hidden="1" thickBot="1" x14ac:dyDescent="0.2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7"/>
      <c r="P16" s="170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7"/>
      <c r="AE16" s="170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7"/>
    </row>
    <row r="17" spans="2:46" ht="15" hidden="1" thickBot="1" x14ac:dyDescent="0.25">
      <c r="C17" s="112" t="s">
        <v>16</v>
      </c>
      <c r="D17" s="113">
        <v>1.96</v>
      </c>
      <c r="E17" s="114">
        <v>1.75</v>
      </c>
      <c r="F17" s="115">
        <v>1.22</v>
      </c>
      <c r="G17" s="115">
        <v>0.95</v>
      </c>
      <c r="H17" s="115">
        <v>0.75</v>
      </c>
      <c r="I17" s="116">
        <v>0.75</v>
      </c>
      <c r="J17" s="117"/>
      <c r="K17" s="117"/>
      <c r="L17" s="117"/>
      <c r="M17" s="117"/>
      <c r="N17" s="117"/>
      <c r="O17" s="119"/>
      <c r="R17" s="112" t="s">
        <v>16</v>
      </c>
      <c r="S17" s="113">
        <v>1.96</v>
      </c>
      <c r="T17" s="114">
        <v>1.75</v>
      </c>
      <c r="U17" s="115">
        <v>1.22</v>
      </c>
      <c r="V17" s="115">
        <v>0.95</v>
      </c>
      <c r="W17" s="115">
        <v>0.75</v>
      </c>
      <c r="X17" s="116">
        <v>0.75</v>
      </c>
      <c r="Y17" s="117"/>
      <c r="Z17" s="117"/>
      <c r="AA17" s="117"/>
      <c r="AB17" s="117"/>
      <c r="AC17" s="117"/>
      <c r="AD17" s="119"/>
      <c r="AE17" s="117"/>
      <c r="AH17" s="112" t="s">
        <v>16</v>
      </c>
      <c r="AI17" s="113">
        <v>1.96</v>
      </c>
      <c r="AJ17" s="114">
        <v>1.75</v>
      </c>
      <c r="AK17" s="115">
        <v>1.22</v>
      </c>
      <c r="AL17" s="115">
        <v>0.95</v>
      </c>
      <c r="AM17" s="115">
        <v>0.75</v>
      </c>
      <c r="AN17" s="116">
        <v>0.75</v>
      </c>
      <c r="AO17" s="117"/>
      <c r="AP17" s="117"/>
      <c r="AQ17" s="117"/>
      <c r="AR17" s="117"/>
      <c r="AS17" s="117"/>
      <c r="AT17" s="119"/>
    </row>
    <row r="18" spans="2:46" ht="15" hidden="1" thickBot="1" x14ac:dyDescent="0.25">
      <c r="C18" s="120" t="s">
        <v>17</v>
      </c>
      <c r="D18" s="121">
        <v>1</v>
      </c>
      <c r="E18" s="122">
        <v>2</v>
      </c>
      <c r="F18" s="122">
        <v>3</v>
      </c>
      <c r="G18" s="122">
        <v>4</v>
      </c>
      <c r="H18" s="122">
        <v>5</v>
      </c>
      <c r="I18" s="123">
        <v>6</v>
      </c>
      <c r="J18" s="117"/>
      <c r="K18" s="117"/>
      <c r="L18" s="117"/>
      <c r="M18" s="117"/>
      <c r="N18" s="117"/>
      <c r="O18" s="119"/>
      <c r="R18" s="120" t="s">
        <v>17</v>
      </c>
      <c r="S18" s="121">
        <v>1</v>
      </c>
      <c r="T18" s="122">
        <v>2</v>
      </c>
      <c r="U18" s="122">
        <v>3</v>
      </c>
      <c r="V18" s="122">
        <v>4</v>
      </c>
      <c r="W18" s="122">
        <v>5</v>
      </c>
      <c r="X18" s="123">
        <v>6</v>
      </c>
      <c r="Y18" s="117"/>
      <c r="Z18" s="117"/>
      <c r="AA18" s="117"/>
      <c r="AB18" s="117"/>
      <c r="AC18" s="117"/>
      <c r="AD18" s="119"/>
      <c r="AE18" s="117"/>
      <c r="AH18" s="120" t="s">
        <v>17</v>
      </c>
      <c r="AI18" s="121">
        <v>1</v>
      </c>
      <c r="AJ18" s="122">
        <v>2</v>
      </c>
      <c r="AK18" s="122">
        <v>3</v>
      </c>
      <c r="AL18" s="122">
        <v>4</v>
      </c>
      <c r="AM18" s="122">
        <v>5</v>
      </c>
      <c r="AN18" s="123">
        <v>6</v>
      </c>
      <c r="AO18" s="117"/>
      <c r="AP18" s="117"/>
      <c r="AQ18" s="117"/>
      <c r="AR18" s="117"/>
      <c r="AS18" s="117"/>
      <c r="AT18" s="119"/>
    </row>
    <row r="19" spans="2:46" hidden="1" x14ac:dyDescent="0.2">
      <c r="O19" s="119"/>
      <c r="AD19" s="119"/>
      <c r="AT19" s="119"/>
    </row>
    <row r="20" spans="2:46" ht="15" thickBot="1" x14ac:dyDescent="0.25">
      <c r="B20" s="176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9"/>
      <c r="Q20" s="176" t="s">
        <v>84</v>
      </c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9"/>
      <c r="AE20" s="117"/>
      <c r="AG20" s="176" t="s">
        <v>85</v>
      </c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9"/>
    </row>
    <row r="21" spans="2:46" ht="14.25" customHeight="1" thickBot="1" x14ac:dyDescent="0.25">
      <c r="B21" s="280" t="s">
        <v>7</v>
      </c>
      <c r="C21" s="281"/>
      <c r="D21" s="278" t="s">
        <v>2</v>
      </c>
      <c r="E21" s="278"/>
      <c r="F21" s="278"/>
      <c r="G21" s="278"/>
      <c r="H21" s="278"/>
      <c r="I21" s="278"/>
      <c r="J21" s="279"/>
      <c r="K21" s="125"/>
      <c r="L21" s="126"/>
      <c r="M21" s="124"/>
      <c r="N21" s="287" t="s">
        <v>9</v>
      </c>
      <c r="O21" s="119"/>
      <c r="Q21" s="280" t="s">
        <v>7</v>
      </c>
      <c r="R21" s="281"/>
      <c r="S21" s="278" t="s">
        <v>2</v>
      </c>
      <c r="T21" s="278"/>
      <c r="U21" s="278"/>
      <c r="V21" s="278"/>
      <c r="W21" s="278"/>
      <c r="X21" s="278"/>
      <c r="Y21" s="279"/>
      <c r="Z21" s="125"/>
      <c r="AA21" s="126"/>
      <c r="AB21" s="124"/>
      <c r="AC21" s="287" t="s">
        <v>9</v>
      </c>
      <c r="AD21" s="119"/>
      <c r="AE21" s="124"/>
      <c r="AG21" s="182" t="s">
        <v>7</v>
      </c>
      <c r="AH21" s="184"/>
      <c r="AI21" s="293" t="s">
        <v>2</v>
      </c>
      <c r="AJ21" s="278"/>
      <c r="AK21" s="278"/>
      <c r="AL21" s="278"/>
      <c r="AM21" s="278"/>
      <c r="AN21" s="278"/>
      <c r="AO21" s="279"/>
      <c r="AP21" s="125"/>
      <c r="AQ21" s="126"/>
      <c r="AR21" s="124"/>
      <c r="AS21" s="287" t="s">
        <v>9</v>
      </c>
      <c r="AT21" s="119"/>
    </row>
    <row r="22" spans="2:46" ht="14.25" customHeight="1" thickBot="1" x14ac:dyDescent="0.25">
      <c r="B22" s="127" t="s">
        <v>8</v>
      </c>
      <c r="C22" s="128" t="s">
        <v>4</v>
      </c>
      <c r="D22" s="129">
        <v>0</v>
      </c>
      <c r="E22" s="129">
        <v>1</v>
      </c>
      <c r="F22" s="129">
        <v>2</v>
      </c>
      <c r="G22" s="129">
        <v>3</v>
      </c>
      <c r="H22" s="129">
        <v>4</v>
      </c>
      <c r="I22" s="129" t="s">
        <v>132</v>
      </c>
      <c r="J22" s="130" t="s">
        <v>134</v>
      </c>
      <c r="K22" s="124"/>
      <c r="L22" s="131" t="s">
        <v>6</v>
      </c>
      <c r="M22" s="124"/>
      <c r="N22" s="288"/>
      <c r="O22" s="119"/>
      <c r="Q22" s="127" t="s">
        <v>8</v>
      </c>
      <c r="R22" s="128" t="s">
        <v>4</v>
      </c>
      <c r="S22" s="129">
        <v>0</v>
      </c>
      <c r="T22" s="129">
        <v>1</v>
      </c>
      <c r="U22" s="129">
        <v>2</v>
      </c>
      <c r="V22" s="129">
        <v>3</v>
      </c>
      <c r="W22" s="129">
        <v>4</v>
      </c>
      <c r="X22" s="129">
        <v>5</v>
      </c>
      <c r="Y22" s="130">
        <v>6</v>
      </c>
      <c r="Z22" s="124"/>
      <c r="AA22" s="131" t="s">
        <v>6</v>
      </c>
      <c r="AB22" s="124"/>
      <c r="AC22" s="288"/>
      <c r="AD22" s="119"/>
      <c r="AE22" s="124"/>
      <c r="AG22" s="127" t="s">
        <v>8</v>
      </c>
      <c r="AH22" s="128" t="s">
        <v>4</v>
      </c>
      <c r="AI22" s="129">
        <v>0</v>
      </c>
      <c r="AJ22" s="129">
        <v>1</v>
      </c>
      <c r="AK22" s="129">
        <v>2</v>
      </c>
      <c r="AL22" s="129">
        <v>3</v>
      </c>
      <c r="AM22" s="129">
        <v>4</v>
      </c>
      <c r="AN22" s="129">
        <v>5</v>
      </c>
      <c r="AO22" s="130">
        <v>6</v>
      </c>
      <c r="AP22" s="124"/>
      <c r="AQ22" s="131" t="s">
        <v>6</v>
      </c>
      <c r="AR22" s="124"/>
      <c r="AS22" s="288"/>
      <c r="AT22" s="119"/>
    </row>
    <row r="23" spans="2:46" x14ac:dyDescent="0.2">
      <c r="B23" s="127" t="s">
        <v>10</v>
      </c>
      <c r="C23" s="128">
        <v>0</v>
      </c>
      <c r="D23" s="132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4">
        <v>0</v>
      </c>
      <c r="K23" s="135"/>
      <c r="L23" s="136">
        <v>0</v>
      </c>
      <c r="M23" s="135"/>
      <c r="N23" s="136">
        <v>0</v>
      </c>
      <c r="O23" s="119"/>
      <c r="Q23" s="127" t="s">
        <v>86</v>
      </c>
      <c r="R23" s="128">
        <v>0</v>
      </c>
      <c r="S23" s="191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3">
        <v>0</v>
      </c>
      <c r="Z23" s="194"/>
      <c r="AA23" s="195">
        <v>0</v>
      </c>
      <c r="AB23" s="194"/>
      <c r="AC23" s="195">
        <v>0</v>
      </c>
      <c r="AD23" s="119"/>
      <c r="AE23" s="135"/>
      <c r="AG23" s="127" t="s">
        <v>86</v>
      </c>
      <c r="AH23" s="128">
        <v>0</v>
      </c>
      <c r="AI23" s="191">
        <v>0</v>
      </c>
      <c r="AJ23" s="192">
        <v>0</v>
      </c>
      <c r="AK23" s="192">
        <v>0</v>
      </c>
      <c r="AL23" s="192">
        <v>0</v>
      </c>
      <c r="AM23" s="192">
        <v>0</v>
      </c>
      <c r="AN23" s="192">
        <v>0</v>
      </c>
      <c r="AO23" s="193">
        <v>0</v>
      </c>
      <c r="AP23" s="194"/>
      <c r="AQ23" s="195">
        <v>0</v>
      </c>
      <c r="AR23" s="194"/>
      <c r="AS23" s="195">
        <v>0</v>
      </c>
      <c r="AT23" s="119"/>
    </row>
    <row r="24" spans="2:46" x14ac:dyDescent="0.2">
      <c r="B24" s="127" t="s">
        <v>11</v>
      </c>
      <c r="C24" s="128">
        <v>5</v>
      </c>
      <c r="D24" s="168">
        <v>4.4999999999999998E-2</v>
      </c>
      <c r="E24" s="169">
        <v>5.5E-2</v>
      </c>
      <c r="F24" s="169">
        <v>7.0000000000000007E-2</v>
      </c>
      <c r="G24" s="169">
        <v>0.125</v>
      </c>
      <c r="H24" s="169">
        <v>0.22500000000000001</v>
      </c>
      <c r="I24" s="169">
        <v>0.375</v>
      </c>
      <c r="J24" s="137">
        <v>0.15</v>
      </c>
      <c r="K24" s="135"/>
      <c r="L24" s="138">
        <v>0.15</v>
      </c>
      <c r="M24" s="135"/>
      <c r="N24" s="138">
        <v>0.375</v>
      </c>
      <c r="O24" s="119"/>
      <c r="Q24" s="127" t="s">
        <v>11</v>
      </c>
      <c r="R24" s="128">
        <v>5</v>
      </c>
      <c r="S24" s="196">
        <v>4.0500000000000001E-2</v>
      </c>
      <c r="T24" s="197">
        <v>4.9500000000000002E-2</v>
      </c>
      <c r="U24" s="197">
        <v>6.3000000000000014E-2</v>
      </c>
      <c r="V24" s="197">
        <v>0.1125</v>
      </c>
      <c r="W24" s="197">
        <v>0.20250000000000001</v>
      </c>
      <c r="X24" s="197">
        <v>0.33750000000000002</v>
      </c>
      <c r="Y24" s="198">
        <v>0.33750000000000002</v>
      </c>
      <c r="Z24" s="194"/>
      <c r="AA24" s="199">
        <v>0.13500000000000001</v>
      </c>
      <c r="AB24" s="194"/>
      <c r="AC24" s="199">
        <v>0.33750000000000002</v>
      </c>
      <c r="AD24" s="119"/>
      <c r="AE24" s="135"/>
      <c r="AG24" s="127" t="s">
        <v>11</v>
      </c>
      <c r="AH24" s="128">
        <v>5</v>
      </c>
      <c r="AI24" s="196">
        <v>3.5999999999999997E-2</v>
      </c>
      <c r="AJ24" s="197">
        <v>4.4000000000000004E-2</v>
      </c>
      <c r="AK24" s="197">
        <v>5.6000000000000008E-2</v>
      </c>
      <c r="AL24" s="197">
        <v>0.1</v>
      </c>
      <c r="AM24" s="197">
        <v>0.18000000000000002</v>
      </c>
      <c r="AN24" s="197">
        <v>0.30000000000000004</v>
      </c>
      <c r="AO24" s="198">
        <v>0.30000000000000004</v>
      </c>
      <c r="AP24" s="194"/>
      <c r="AQ24" s="199">
        <v>0.12</v>
      </c>
      <c r="AR24" s="194"/>
      <c r="AS24" s="199">
        <v>0.30000000000000004</v>
      </c>
      <c r="AT24" s="119"/>
    </row>
    <row r="25" spans="2:46" x14ac:dyDescent="0.2">
      <c r="B25" s="127" t="s">
        <v>12</v>
      </c>
      <c r="C25" s="128">
        <v>10</v>
      </c>
      <c r="D25" s="168">
        <v>7.0000000000000007E-2</v>
      </c>
      <c r="E25" s="169">
        <v>8.5000000000000006E-2</v>
      </c>
      <c r="F25" s="169">
        <v>0.105</v>
      </c>
      <c r="G25" s="169">
        <v>0.2</v>
      </c>
      <c r="H25" s="169">
        <v>0.35</v>
      </c>
      <c r="I25" s="169">
        <v>0.58499999999999996</v>
      </c>
      <c r="J25" s="137">
        <v>0.23499999999999999</v>
      </c>
      <c r="K25" s="135"/>
      <c r="L25" s="138">
        <v>0.23499999999999999</v>
      </c>
      <c r="M25" s="135"/>
      <c r="N25" s="138">
        <v>0.58499999999999996</v>
      </c>
      <c r="O25" s="119"/>
      <c r="Q25" s="127" t="s">
        <v>12</v>
      </c>
      <c r="R25" s="128">
        <v>10</v>
      </c>
      <c r="S25" s="196">
        <v>6.4799999999999996E-2</v>
      </c>
      <c r="T25" s="197">
        <v>7.5600000000000001E-2</v>
      </c>
      <c r="U25" s="197">
        <v>9.4500000000000001E-2</v>
      </c>
      <c r="V25" s="197">
        <v>0.18000000000000002</v>
      </c>
      <c r="W25" s="197">
        <v>0.315</v>
      </c>
      <c r="X25" s="197">
        <v>0.52649999999999997</v>
      </c>
      <c r="Y25" s="198">
        <v>0.52649999999999997</v>
      </c>
      <c r="Z25" s="194"/>
      <c r="AA25" s="199">
        <v>0.21149999999999999</v>
      </c>
      <c r="AB25" s="194"/>
      <c r="AC25" s="199">
        <v>0.52649999999999997</v>
      </c>
      <c r="AD25" s="119"/>
      <c r="AE25" s="135"/>
      <c r="AG25" s="127" t="s">
        <v>12</v>
      </c>
      <c r="AH25" s="128">
        <v>10</v>
      </c>
      <c r="AI25" s="196">
        <v>5.7599999999999998E-2</v>
      </c>
      <c r="AJ25" s="197">
        <v>6.720000000000001E-2</v>
      </c>
      <c r="AK25" s="197">
        <v>8.4000000000000005E-2</v>
      </c>
      <c r="AL25" s="197">
        <v>0.16000000000000003</v>
      </c>
      <c r="AM25" s="197">
        <v>0.27999999999999997</v>
      </c>
      <c r="AN25" s="197">
        <v>0.46799999999999997</v>
      </c>
      <c r="AO25" s="198">
        <v>0.46799999999999997</v>
      </c>
      <c r="AP25" s="194"/>
      <c r="AQ25" s="199">
        <v>0.188</v>
      </c>
      <c r="AR25" s="194"/>
      <c r="AS25" s="199">
        <v>0.46799999999999997</v>
      </c>
      <c r="AT25" s="119"/>
    </row>
    <row r="26" spans="2:46" x14ac:dyDescent="0.2">
      <c r="B26" s="127" t="s">
        <v>13</v>
      </c>
      <c r="C26" s="128">
        <v>15</v>
      </c>
      <c r="D26" s="168">
        <v>9.5000000000000001E-2</v>
      </c>
      <c r="E26" s="169">
        <v>0.11</v>
      </c>
      <c r="F26" s="169">
        <v>0.13</v>
      </c>
      <c r="G26" s="169">
        <v>0.25</v>
      </c>
      <c r="H26" s="169">
        <v>0.44</v>
      </c>
      <c r="I26" s="169">
        <v>0.61</v>
      </c>
      <c r="J26" s="137">
        <v>0.23499999999999999</v>
      </c>
      <c r="K26" s="135"/>
      <c r="L26" s="138">
        <v>0.23499999999999999</v>
      </c>
      <c r="M26" s="135"/>
      <c r="N26" s="138">
        <v>0.58499999999999996</v>
      </c>
      <c r="O26" s="119"/>
      <c r="Q26" s="127" t="s">
        <v>13</v>
      </c>
      <c r="R26" s="128">
        <v>15</v>
      </c>
      <c r="S26" s="196">
        <v>8.7300000000000003E-2</v>
      </c>
      <c r="T26" s="197">
        <v>9.8100000000000007E-2</v>
      </c>
      <c r="U26" s="197">
        <v>0.11700000000000001</v>
      </c>
      <c r="V26" s="197">
        <v>0.22500000000000001</v>
      </c>
      <c r="W26" s="197">
        <v>0.39600000000000002</v>
      </c>
      <c r="X26" s="197">
        <v>0.54900000000000004</v>
      </c>
      <c r="Y26" s="198">
        <v>0.54900000000000004</v>
      </c>
      <c r="Z26" s="194"/>
      <c r="AA26" s="199">
        <v>0.26550000000000001</v>
      </c>
      <c r="AB26" s="194"/>
      <c r="AC26" s="199">
        <v>0.54900000000000004</v>
      </c>
      <c r="AD26" s="119"/>
      <c r="AE26" s="135"/>
      <c r="AG26" s="127" t="s">
        <v>13</v>
      </c>
      <c r="AH26" s="128">
        <v>15</v>
      </c>
      <c r="AI26" s="196">
        <v>7.7600000000000002E-2</v>
      </c>
      <c r="AJ26" s="197">
        <v>8.72E-2</v>
      </c>
      <c r="AK26" s="197">
        <v>0.10400000000000001</v>
      </c>
      <c r="AL26" s="197">
        <v>0.2</v>
      </c>
      <c r="AM26" s="197">
        <v>0.35200000000000004</v>
      </c>
      <c r="AN26" s="197">
        <v>0.48799999999999999</v>
      </c>
      <c r="AO26" s="198">
        <v>0.48799999999999999</v>
      </c>
      <c r="AP26" s="194"/>
      <c r="AQ26" s="199">
        <v>0.23599999999999999</v>
      </c>
      <c r="AR26" s="194"/>
      <c r="AS26" s="199">
        <v>0.48799999999999999</v>
      </c>
      <c r="AT26" s="119"/>
    </row>
    <row r="27" spans="2:46" ht="15" thickBot="1" x14ac:dyDescent="0.25">
      <c r="B27" s="120" t="s">
        <v>14</v>
      </c>
      <c r="C27" s="139">
        <v>20</v>
      </c>
      <c r="D27" s="140">
        <v>0.12</v>
      </c>
      <c r="E27" s="141">
        <v>0.13400000000000001</v>
      </c>
      <c r="F27" s="141">
        <v>0.155</v>
      </c>
      <c r="G27" s="141">
        <v>0.3</v>
      </c>
      <c r="H27" s="141">
        <v>0.46600000000000003</v>
      </c>
      <c r="I27" s="141">
        <v>0.63500000000000001</v>
      </c>
      <c r="J27" s="142">
        <v>0.35499999999999998</v>
      </c>
      <c r="K27" s="135"/>
      <c r="L27" s="143">
        <v>0.35499999999999998</v>
      </c>
      <c r="M27" s="135"/>
      <c r="N27" s="143">
        <v>0.63500000000000001</v>
      </c>
      <c r="O27" s="119"/>
      <c r="Q27" s="120" t="s">
        <v>14</v>
      </c>
      <c r="R27" s="139">
        <v>20</v>
      </c>
      <c r="S27" s="200">
        <v>0.10979999999999999</v>
      </c>
      <c r="T27" s="201">
        <v>0.12060000000000001</v>
      </c>
      <c r="U27" s="201">
        <v>0.13950000000000001</v>
      </c>
      <c r="V27" s="201">
        <v>0.27</v>
      </c>
      <c r="W27" s="201">
        <v>0.41940000000000005</v>
      </c>
      <c r="X27" s="201">
        <v>0.57150000000000001</v>
      </c>
      <c r="Y27" s="202">
        <v>0.57150000000000001</v>
      </c>
      <c r="Z27" s="194"/>
      <c r="AA27" s="203">
        <v>0.31950000000000001</v>
      </c>
      <c r="AB27" s="194"/>
      <c r="AC27" s="203">
        <v>0.57150000000000001</v>
      </c>
      <c r="AD27" s="119"/>
      <c r="AE27" s="135"/>
      <c r="AG27" s="120" t="s">
        <v>14</v>
      </c>
      <c r="AH27" s="139">
        <v>20</v>
      </c>
      <c r="AI27" s="200">
        <v>9.7600000000000006E-2</v>
      </c>
      <c r="AJ27" s="201">
        <v>0.10720000000000002</v>
      </c>
      <c r="AK27" s="201">
        <v>0.124</v>
      </c>
      <c r="AL27" s="201">
        <v>0.24</v>
      </c>
      <c r="AM27" s="201">
        <v>0.37280000000000002</v>
      </c>
      <c r="AN27" s="201">
        <v>0.50800000000000001</v>
      </c>
      <c r="AO27" s="202">
        <v>0.50800000000000001</v>
      </c>
      <c r="AP27" s="194"/>
      <c r="AQ27" s="203">
        <v>0.28399999999999997</v>
      </c>
      <c r="AR27" s="194"/>
      <c r="AS27" s="203">
        <v>0.50800000000000001</v>
      </c>
      <c r="AT27" s="119"/>
    </row>
    <row r="28" spans="2:46" ht="15" thickBot="1" x14ac:dyDescent="0.25">
      <c r="B28" s="14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9"/>
      <c r="Q28" s="147"/>
      <c r="R28" s="117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119"/>
      <c r="AE28" s="117"/>
      <c r="AG28" s="147"/>
      <c r="AH28" s="117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119"/>
    </row>
    <row r="29" spans="2:46" ht="14.25" customHeight="1" thickBot="1" x14ac:dyDescent="0.25">
      <c r="B29" s="280" t="s">
        <v>15</v>
      </c>
      <c r="C29" s="281"/>
      <c r="D29" s="278" t="s">
        <v>2</v>
      </c>
      <c r="E29" s="278"/>
      <c r="F29" s="278"/>
      <c r="G29" s="278"/>
      <c r="H29" s="278"/>
      <c r="I29" s="278"/>
      <c r="J29" s="279"/>
      <c r="K29" s="125"/>
      <c r="L29" s="126"/>
      <c r="M29" s="124"/>
      <c r="N29" s="287" t="s">
        <v>9</v>
      </c>
      <c r="O29" s="119"/>
      <c r="Q29" s="280" t="s">
        <v>15</v>
      </c>
      <c r="R29" s="281"/>
      <c r="S29" s="289" t="s">
        <v>2</v>
      </c>
      <c r="T29" s="289"/>
      <c r="U29" s="289"/>
      <c r="V29" s="289"/>
      <c r="W29" s="289"/>
      <c r="X29" s="289"/>
      <c r="Y29" s="290"/>
      <c r="Z29" s="205"/>
      <c r="AA29" s="206"/>
      <c r="AB29" s="207"/>
      <c r="AC29" s="291" t="s">
        <v>9</v>
      </c>
      <c r="AD29" s="119"/>
      <c r="AE29" s="124"/>
      <c r="AG29" s="182" t="s">
        <v>15</v>
      </c>
      <c r="AH29" s="184"/>
      <c r="AI29" s="294" t="s">
        <v>2</v>
      </c>
      <c r="AJ29" s="295"/>
      <c r="AK29" s="295"/>
      <c r="AL29" s="295"/>
      <c r="AM29" s="295"/>
      <c r="AN29" s="295"/>
      <c r="AO29" s="296"/>
      <c r="AP29" s="212"/>
      <c r="AQ29" s="213"/>
      <c r="AR29" s="214"/>
      <c r="AS29" s="297" t="s">
        <v>9</v>
      </c>
      <c r="AT29" s="119"/>
    </row>
    <row r="30" spans="2:46" ht="14.25" customHeight="1" thickBot="1" x14ac:dyDescent="0.25">
      <c r="B30" s="127" t="s">
        <v>8</v>
      </c>
      <c r="C30" s="128" t="s">
        <v>4</v>
      </c>
      <c r="D30" s="129">
        <v>0</v>
      </c>
      <c r="E30" s="129">
        <v>1</v>
      </c>
      <c r="F30" s="129">
        <v>2</v>
      </c>
      <c r="G30" s="129">
        <v>3</v>
      </c>
      <c r="H30" s="129">
        <v>4</v>
      </c>
      <c r="I30" s="129" t="s">
        <v>132</v>
      </c>
      <c r="J30" s="130" t="s">
        <v>134</v>
      </c>
      <c r="K30" s="124"/>
      <c r="L30" s="131" t="s">
        <v>6</v>
      </c>
      <c r="M30" s="124"/>
      <c r="N30" s="288"/>
      <c r="O30" s="119"/>
      <c r="Q30" s="127" t="s">
        <v>8</v>
      </c>
      <c r="R30" s="128" t="s">
        <v>4</v>
      </c>
      <c r="S30" s="208">
        <v>0</v>
      </c>
      <c r="T30" s="208">
        <v>1</v>
      </c>
      <c r="U30" s="208">
        <v>2</v>
      </c>
      <c r="V30" s="208">
        <v>3</v>
      </c>
      <c r="W30" s="208">
        <v>4</v>
      </c>
      <c r="X30" s="208">
        <v>5</v>
      </c>
      <c r="Y30" s="209">
        <v>6</v>
      </c>
      <c r="Z30" s="207"/>
      <c r="AA30" s="210" t="s">
        <v>6</v>
      </c>
      <c r="AB30" s="207"/>
      <c r="AC30" s="292"/>
      <c r="AD30" s="119"/>
      <c r="AE30" s="124"/>
      <c r="AG30" s="127" t="s">
        <v>8</v>
      </c>
      <c r="AH30" s="128" t="s">
        <v>4</v>
      </c>
      <c r="AI30" s="215">
        <v>0</v>
      </c>
      <c r="AJ30" s="215">
        <v>1</v>
      </c>
      <c r="AK30" s="215">
        <v>2</v>
      </c>
      <c r="AL30" s="215">
        <v>3</v>
      </c>
      <c r="AM30" s="215">
        <v>4</v>
      </c>
      <c r="AN30" s="215">
        <v>5</v>
      </c>
      <c r="AO30" s="216">
        <v>6</v>
      </c>
      <c r="AP30" s="214"/>
      <c r="AQ30" s="217" t="s">
        <v>6</v>
      </c>
      <c r="AR30" s="214"/>
      <c r="AS30" s="298"/>
      <c r="AT30" s="119"/>
    </row>
    <row r="31" spans="2:46" x14ac:dyDescent="0.2">
      <c r="B31" s="127" t="s">
        <v>10</v>
      </c>
      <c r="C31" s="128">
        <v>0</v>
      </c>
      <c r="D31" s="132">
        <v>8.9999999999999993E-3</v>
      </c>
      <c r="E31" s="133">
        <v>1.0999999999999999E-2</v>
      </c>
      <c r="F31" s="133">
        <v>1.4E-2</v>
      </c>
      <c r="G31" s="133">
        <v>2.5000000000000001E-2</v>
      </c>
      <c r="H31" s="133">
        <v>4.4999999999999998E-2</v>
      </c>
      <c r="I31" s="133">
        <v>7.4999999999999997E-2</v>
      </c>
      <c r="J31" s="134">
        <v>0.03</v>
      </c>
      <c r="K31" s="135"/>
      <c r="L31" s="136">
        <v>0.03</v>
      </c>
      <c r="M31" s="135"/>
      <c r="N31" s="136">
        <v>7.4999999999999997E-2</v>
      </c>
      <c r="O31" s="119"/>
      <c r="Q31" s="127" t="s">
        <v>86</v>
      </c>
      <c r="R31" s="128">
        <v>0</v>
      </c>
      <c r="S31" s="191">
        <v>8.0999999999999996E-3</v>
      </c>
      <c r="T31" s="192">
        <v>9.8999999999999991E-3</v>
      </c>
      <c r="U31" s="192">
        <v>1.26E-2</v>
      </c>
      <c r="V31" s="192">
        <v>2.2500000000000003E-2</v>
      </c>
      <c r="W31" s="192">
        <v>4.0500000000000001E-2</v>
      </c>
      <c r="X31" s="192">
        <v>6.7500000000000004E-2</v>
      </c>
      <c r="Y31" s="193">
        <v>6.7500000000000004E-2</v>
      </c>
      <c r="Z31" s="194"/>
      <c r="AA31" s="195">
        <v>2.7E-2</v>
      </c>
      <c r="AB31" s="194"/>
      <c r="AC31" s="195">
        <v>6.7500000000000004E-2</v>
      </c>
      <c r="AD31" s="119"/>
      <c r="AE31" s="135"/>
      <c r="AG31" s="127" t="s">
        <v>86</v>
      </c>
      <c r="AH31" s="128">
        <v>0</v>
      </c>
      <c r="AI31" s="191">
        <v>7.1999999999999998E-3</v>
      </c>
      <c r="AJ31" s="192">
        <v>8.8000000000000005E-3</v>
      </c>
      <c r="AK31" s="192">
        <v>1.1200000000000002E-2</v>
      </c>
      <c r="AL31" s="192">
        <v>2.0000000000000004E-2</v>
      </c>
      <c r="AM31" s="192">
        <v>3.5999999999999997E-2</v>
      </c>
      <c r="AN31" s="192">
        <v>0.06</v>
      </c>
      <c r="AO31" s="193">
        <v>0.06</v>
      </c>
      <c r="AP31" s="194"/>
      <c r="AQ31" s="195">
        <v>2.4E-2</v>
      </c>
      <c r="AR31" s="194"/>
      <c r="AS31" s="195">
        <v>0.06</v>
      </c>
      <c r="AT31" s="119"/>
    </row>
    <row r="32" spans="2:46" x14ac:dyDescent="0.2">
      <c r="B32" s="127" t="s">
        <v>11</v>
      </c>
      <c r="C32" s="128">
        <v>5</v>
      </c>
      <c r="D32" s="168">
        <v>5.0000000000000001E-3</v>
      </c>
      <c r="E32" s="169">
        <v>6.0000000000000001E-3</v>
      </c>
      <c r="F32" s="169">
        <v>7.0000000000000001E-3</v>
      </c>
      <c r="G32" s="169">
        <v>1.4999999999999999E-2</v>
      </c>
      <c r="H32" s="169">
        <v>2.5000000000000001E-2</v>
      </c>
      <c r="I32" s="169">
        <v>4.2000000000000003E-2</v>
      </c>
      <c r="J32" s="137">
        <v>1.7000000000000001E-2</v>
      </c>
      <c r="K32" s="135"/>
      <c r="L32" s="138">
        <v>1.7000000000000001E-2</v>
      </c>
      <c r="M32" s="135"/>
      <c r="N32" s="138">
        <v>4.2000000000000003E-2</v>
      </c>
      <c r="O32" s="119"/>
      <c r="Q32" s="127" t="s">
        <v>11</v>
      </c>
      <c r="R32" s="128">
        <v>5</v>
      </c>
      <c r="S32" s="196">
        <v>4.5000000000000005E-3</v>
      </c>
      <c r="T32" s="197">
        <v>5.4000000000000003E-3</v>
      </c>
      <c r="U32" s="197">
        <v>6.3E-3</v>
      </c>
      <c r="V32" s="197">
        <v>1.35E-2</v>
      </c>
      <c r="W32" s="197">
        <v>2.2500000000000003E-2</v>
      </c>
      <c r="X32" s="197">
        <v>3.78E-2</v>
      </c>
      <c r="Y32" s="198">
        <v>3.78E-2</v>
      </c>
      <c r="Z32" s="194"/>
      <c r="AA32" s="199">
        <v>1.5300000000000001E-2</v>
      </c>
      <c r="AB32" s="194"/>
      <c r="AC32" s="199">
        <v>3.78E-2</v>
      </c>
      <c r="AD32" s="119"/>
      <c r="AE32" s="135"/>
      <c r="AG32" s="127" t="s">
        <v>11</v>
      </c>
      <c r="AH32" s="128">
        <v>5</v>
      </c>
      <c r="AI32" s="196">
        <v>4.0000000000000001E-3</v>
      </c>
      <c r="AJ32" s="197">
        <v>4.8000000000000004E-3</v>
      </c>
      <c r="AK32" s="197">
        <v>5.6000000000000008E-3</v>
      </c>
      <c r="AL32" s="197">
        <v>1.2E-2</v>
      </c>
      <c r="AM32" s="197">
        <v>2.0000000000000004E-2</v>
      </c>
      <c r="AN32" s="197">
        <v>3.3600000000000005E-2</v>
      </c>
      <c r="AO32" s="198">
        <v>3.3600000000000005E-2</v>
      </c>
      <c r="AP32" s="194"/>
      <c r="AQ32" s="199">
        <v>1.3600000000000001E-2</v>
      </c>
      <c r="AR32" s="194"/>
      <c r="AS32" s="199">
        <v>3.3600000000000005E-2</v>
      </c>
      <c r="AT32" s="119"/>
    </row>
    <row r="33" spans="2:46" x14ac:dyDescent="0.2">
      <c r="B33" s="127" t="s">
        <v>12</v>
      </c>
      <c r="C33" s="128">
        <v>10</v>
      </c>
      <c r="D33" s="168">
        <v>5.0000000000000001E-3</v>
      </c>
      <c r="E33" s="169">
        <v>5.0000000000000001E-3</v>
      </c>
      <c r="F33" s="169">
        <v>5.0000000000000001E-3</v>
      </c>
      <c r="G33" s="169">
        <v>0.01</v>
      </c>
      <c r="H33" s="169">
        <v>1.7999999999999999E-2</v>
      </c>
      <c r="I33" s="169">
        <v>5.0000000000000001E-3</v>
      </c>
      <c r="J33" s="137">
        <v>1.2E-2</v>
      </c>
      <c r="K33" s="135"/>
      <c r="L33" s="138">
        <v>1.2E-2</v>
      </c>
      <c r="M33" s="135"/>
      <c r="N33" s="138">
        <v>5.0000000000000001E-3</v>
      </c>
      <c r="O33" s="119"/>
      <c r="Q33" s="127" t="s">
        <v>12</v>
      </c>
      <c r="R33" s="128">
        <v>10</v>
      </c>
      <c r="S33" s="196">
        <v>4.5000000000000005E-3</v>
      </c>
      <c r="T33" s="197">
        <v>4.5000000000000005E-3</v>
      </c>
      <c r="U33" s="197">
        <v>4.5000000000000005E-3</v>
      </c>
      <c r="V33" s="197">
        <v>9.0000000000000011E-3</v>
      </c>
      <c r="W33" s="197">
        <v>1.6199999999999999E-2</v>
      </c>
      <c r="X33" s="197">
        <v>4.5000000000000005E-3</v>
      </c>
      <c r="Y33" s="198">
        <v>4.5000000000000005E-3</v>
      </c>
      <c r="Z33" s="194"/>
      <c r="AA33" s="199">
        <v>1.0800000000000001E-2</v>
      </c>
      <c r="AB33" s="194"/>
      <c r="AC33" s="199">
        <v>4.5000000000000005E-3</v>
      </c>
      <c r="AD33" s="119"/>
      <c r="AE33" s="135"/>
      <c r="AG33" s="127" t="s">
        <v>12</v>
      </c>
      <c r="AH33" s="128">
        <v>10</v>
      </c>
      <c r="AI33" s="196">
        <v>4.0000000000000001E-3</v>
      </c>
      <c r="AJ33" s="197">
        <v>4.0000000000000001E-3</v>
      </c>
      <c r="AK33" s="197">
        <v>4.0000000000000001E-3</v>
      </c>
      <c r="AL33" s="197">
        <v>8.0000000000000002E-3</v>
      </c>
      <c r="AM33" s="197">
        <v>1.44E-2</v>
      </c>
      <c r="AN33" s="197">
        <v>4.0000000000000001E-3</v>
      </c>
      <c r="AO33" s="198">
        <v>4.0000000000000001E-3</v>
      </c>
      <c r="AP33" s="194"/>
      <c r="AQ33" s="199">
        <v>9.6000000000000009E-3</v>
      </c>
      <c r="AR33" s="194"/>
      <c r="AS33" s="199">
        <v>4.0000000000000001E-3</v>
      </c>
      <c r="AT33" s="119"/>
    </row>
    <row r="34" spans="2:46" x14ac:dyDescent="0.2">
      <c r="B34" s="127" t="s">
        <v>13</v>
      </c>
      <c r="C34" s="128">
        <v>15</v>
      </c>
      <c r="D34" s="168">
        <v>5.0000000000000001E-3</v>
      </c>
      <c r="E34" s="169">
        <v>5.0000000000000001E-3</v>
      </c>
      <c r="F34" s="169">
        <v>5.0000000000000001E-3</v>
      </c>
      <c r="G34" s="169">
        <v>0.01</v>
      </c>
      <c r="H34" s="169">
        <v>5.0000000000000001E-3</v>
      </c>
      <c r="I34" s="169">
        <v>5.0000000000000001E-3</v>
      </c>
      <c r="J34" s="137">
        <v>1.2E-2</v>
      </c>
      <c r="K34" s="135"/>
      <c r="L34" s="138">
        <v>1.2E-2</v>
      </c>
      <c r="M34" s="135"/>
      <c r="N34" s="138">
        <v>5.0000000000000001E-3</v>
      </c>
      <c r="O34" s="119"/>
      <c r="Q34" s="127" t="s">
        <v>13</v>
      </c>
      <c r="R34" s="128">
        <v>15</v>
      </c>
      <c r="S34" s="196">
        <v>4.5000000000000005E-3</v>
      </c>
      <c r="T34" s="197">
        <v>4.5000000000000005E-3</v>
      </c>
      <c r="U34" s="197">
        <v>4.5000000000000005E-3</v>
      </c>
      <c r="V34" s="197">
        <v>9.0000000000000011E-3</v>
      </c>
      <c r="W34" s="197">
        <v>4.5000000000000005E-3</v>
      </c>
      <c r="X34" s="197">
        <v>4.5000000000000005E-3</v>
      </c>
      <c r="Y34" s="198">
        <v>4.5000000000000005E-3</v>
      </c>
      <c r="Z34" s="194"/>
      <c r="AA34" s="199">
        <v>1.0800000000000001E-2</v>
      </c>
      <c r="AB34" s="194"/>
      <c r="AC34" s="199">
        <v>4.5000000000000005E-3</v>
      </c>
      <c r="AD34" s="119"/>
      <c r="AE34" s="135"/>
      <c r="AG34" s="127" t="s">
        <v>13</v>
      </c>
      <c r="AH34" s="128">
        <v>15</v>
      </c>
      <c r="AI34" s="196">
        <v>4.0000000000000001E-3</v>
      </c>
      <c r="AJ34" s="197">
        <v>4.0000000000000001E-3</v>
      </c>
      <c r="AK34" s="197">
        <v>4.0000000000000001E-3</v>
      </c>
      <c r="AL34" s="197">
        <v>8.0000000000000002E-3</v>
      </c>
      <c r="AM34" s="197">
        <v>4.0000000000000001E-3</v>
      </c>
      <c r="AN34" s="197">
        <v>4.0000000000000001E-3</v>
      </c>
      <c r="AO34" s="198">
        <v>4.0000000000000001E-3</v>
      </c>
      <c r="AP34" s="194"/>
      <c r="AQ34" s="199">
        <v>9.6000000000000009E-3</v>
      </c>
      <c r="AR34" s="194"/>
      <c r="AS34" s="199">
        <v>4.0000000000000001E-3</v>
      </c>
      <c r="AT34" s="119"/>
    </row>
    <row r="35" spans="2:46" ht="15" thickBot="1" x14ac:dyDescent="0.25">
      <c r="B35" s="120" t="s">
        <v>14</v>
      </c>
      <c r="C35" s="139">
        <v>20</v>
      </c>
      <c r="D35" s="140">
        <v>5.0000000000000001E-3</v>
      </c>
      <c r="E35" s="141">
        <v>5.0000000000000001E-3</v>
      </c>
      <c r="F35" s="141">
        <v>5.0000000000000001E-3</v>
      </c>
      <c r="G35" s="141">
        <v>5.0000000000000001E-3</v>
      </c>
      <c r="H35" s="141">
        <v>5.0000000000000001E-3</v>
      </c>
      <c r="I35" s="141">
        <v>5.0000000000000001E-3</v>
      </c>
      <c r="J35" s="142">
        <v>5.0000000000000001E-3</v>
      </c>
      <c r="K35" s="135"/>
      <c r="L35" s="143">
        <v>5.0000000000000001E-3</v>
      </c>
      <c r="M35" s="135"/>
      <c r="N35" s="143">
        <v>5.0000000000000001E-3</v>
      </c>
      <c r="O35" s="119"/>
      <c r="Q35" s="120" t="s">
        <v>14</v>
      </c>
      <c r="R35" s="139">
        <v>20</v>
      </c>
      <c r="S35" s="200">
        <v>4.5000000000000005E-3</v>
      </c>
      <c r="T35" s="201">
        <v>4.5000000000000005E-3</v>
      </c>
      <c r="U35" s="201">
        <v>4.5000000000000005E-3</v>
      </c>
      <c r="V35" s="201">
        <v>4.5000000000000005E-3</v>
      </c>
      <c r="W35" s="201">
        <v>4.5000000000000005E-3</v>
      </c>
      <c r="X35" s="201">
        <v>4.5000000000000005E-3</v>
      </c>
      <c r="Y35" s="202">
        <v>4.5000000000000005E-3</v>
      </c>
      <c r="Z35" s="194"/>
      <c r="AA35" s="203">
        <v>4.5000000000000005E-3</v>
      </c>
      <c r="AB35" s="194"/>
      <c r="AC35" s="203">
        <v>4.5000000000000005E-3</v>
      </c>
      <c r="AD35" s="119"/>
      <c r="AE35" s="135"/>
      <c r="AG35" s="120" t="s">
        <v>14</v>
      </c>
      <c r="AH35" s="139">
        <v>20</v>
      </c>
      <c r="AI35" s="200">
        <v>4.0000000000000001E-3</v>
      </c>
      <c r="AJ35" s="201">
        <v>4.0000000000000001E-3</v>
      </c>
      <c r="AK35" s="201">
        <v>4.0000000000000001E-3</v>
      </c>
      <c r="AL35" s="201">
        <v>4.0000000000000001E-3</v>
      </c>
      <c r="AM35" s="201">
        <v>4.0000000000000001E-3</v>
      </c>
      <c r="AN35" s="201">
        <v>4.0000000000000001E-3</v>
      </c>
      <c r="AO35" s="202">
        <v>4.0000000000000001E-3</v>
      </c>
      <c r="AP35" s="194"/>
      <c r="AQ35" s="203">
        <v>4.0000000000000001E-3</v>
      </c>
      <c r="AR35" s="194"/>
      <c r="AS35" s="203">
        <v>4.0000000000000001E-3</v>
      </c>
      <c r="AT35" s="119"/>
    </row>
    <row r="36" spans="2:46" hidden="1" x14ac:dyDescent="0.2"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9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9"/>
      <c r="AE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9"/>
    </row>
    <row r="37" spans="2:46" ht="26.25" hidden="1" customHeight="1" thickBot="1" x14ac:dyDescent="0.25">
      <c r="B37" s="283" t="s">
        <v>18</v>
      </c>
      <c r="C37" s="284"/>
      <c r="D37" s="285" t="s">
        <v>2</v>
      </c>
      <c r="E37" s="286"/>
      <c r="F37" s="125"/>
      <c r="G37" s="125"/>
      <c r="H37" s="125"/>
      <c r="I37" s="125"/>
      <c r="J37" s="125"/>
      <c r="K37" s="125"/>
      <c r="L37" s="125"/>
      <c r="M37" s="124"/>
      <c r="N37" s="282"/>
      <c r="O37" s="119"/>
      <c r="Q37" s="283" t="s">
        <v>18</v>
      </c>
      <c r="R37" s="284"/>
      <c r="S37" s="285" t="s">
        <v>2</v>
      </c>
      <c r="T37" s="286"/>
      <c r="U37" s="125"/>
      <c r="V37" s="125"/>
      <c r="W37" s="125"/>
      <c r="X37" s="125"/>
      <c r="Y37" s="125"/>
      <c r="Z37" s="125"/>
      <c r="AA37" s="125"/>
      <c r="AB37" s="124"/>
      <c r="AC37" s="282"/>
      <c r="AD37" s="119"/>
      <c r="AE37" s="124"/>
      <c r="AG37" s="283" t="s">
        <v>18</v>
      </c>
      <c r="AH37" s="284"/>
      <c r="AI37" s="285" t="s">
        <v>2</v>
      </c>
      <c r="AJ37" s="286"/>
      <c r="AK37" s="125"/>
      <c r="AL37" s="125"/>
      <c r="AM37" s="125"/>
      <c r="AN37" s="125"/>
      <c r="AO37" s="125"/>
      <c r="AP37" s="125"/>
      <c r="AQ37" s="125"/>
      <c r="AR37" s="124"/>
      <c r="AS37" s="185"/>
      <c r="AT37" s="119"/>
    </row>
    <row r="38" spans="2:46" ht="14.25" hidden="1" customHeight="1" thickBot="1" x14ac:dyDescent="0.25">
      <c r="B38" s="127" t="s">
        <v>8</v>
      </c>
      <c r="C38" s="128" t="s">
        <v>4</v>
      </c>
      <c r="D38" s="120">
        <v>0</v>
      </c>
      <c r="E38" s="130">
        <v>1</v>
      </c>
      <c r="F38" s="124"/>
      <c r="G38" s="124"/>
      <c r="H38" s="124"/>
      <c r="I38" s="124"/>
      <c r="J38" s="124"/>
      <c r="K38" s="124"/>
      <c r="L38" s="124"/>
      <c r="M38" s="124"/>
      <c r="N38" s="282"/>
      <c r="O38" s="119"/>
      <c r="Q38" s="127" t="s">
        <v>8</v>
      </c>
      <c r="R38" s="128" t="s">
        <v>4</v>
      </c>
      <c r="S38" s="120">
        <v>0</v>
      </c>
      <c r="T38" s="130">
        <v>1</v>
      </c>
      <c r="U38" s="124"/>
      <c r="V38" s="124"/>
      <c r="W38" s="124"/>
      <c r="X38" s="124"/>
      <c r="Y38" s="124"/>
      <c r="Z38" s="124"/>
      <c r="AA38" s="124"/>
      <c r="AB38" s="124"/>
      <c r="AC38" s="282"/>
      <c r="AD38" s="119"/>
      <c r="AE38" s="124"/>
      <c r="AG38" s="127" t="s">
        <v>8</v>
      </c>
      <c r="AH38" s="128" t="s">
        <v>4</v>
      </c>
      <c r="AI38" s="120">
        <v>0</v>
      </c>
      <c r="AJ38" s="130">
        <v>1</v>
      </c>
      <c r="AK38" s="124"/>
      <c r="AL38" s="124"/>
      <c r="AM38" s="124"/>
      <c r="AN38" s="124"/>
      <c r="AO38" s="124"/>
      <c r="AP38" s="124"/>
      <c r="AQ38" s="124"/>
      <c r="AR38" s="124"/>
      <c r="AS38" s="185"/>
      <c r="AT38" s="119"/>
    </row>
    <row r="39" spans="2:46" hidden="1" x14ac:dyDescent="0.2">
      <c r="B39" s="127" t="s">
        <v>10</v>
      </c>
      <c r="C39" s="128">
        <v>0</v>
      </c>
      <c r="D39" s="144">
        <v>0</v>
      </c>
      <c r="E39" s="134">
        <v>0</v>
      </c>
      <c r="F39" s="135"/>
      <c r="G39" s="135"/>
      <c r="H39" s="135"/>
      <c r="I39" s="135"/>
      <c r="J39" s="135"/>
      <c r="K39" s="135"/>
      <c r="L39" s="135"/>
      <c r="M39" s="135"/>
      <c r="N39" s="135"/>
      <c r="O39" s="119"/>
      <c r="Q39" s="127" t="s">
        <v>86</v>
      </c>
      <c r="R39" s="128">
        <v>0</v>
      </c>
      <c r="S39" s="218">
        <v>0</v>
      </c>
      <c r="T39" s="193">
        <v>0</v>
      </c>
      <c r="U39" s="135"/>
      <c r="V39" s="135"/>
      <c r="W39" s="135"/>
      <c r="X39" s="135"/>
      <c r="Y39" s="135"/>
      <c r="Z39" s="135"/>
      <c r="AA39" s="135"/>
      <c r="AB39" s="135"/>
      <c r="AC39" s="135"/>
      <c r="AD39" s="119"/>
      <c r="AE39" s="135"/>
      <c r="AG39" s="127" t="s">
        <v>86</v>
      </c>
      <c r="AH39" s="128">
        <v>0</v>
      </c>
      <c r="AI39" s="218">
        <v>0</v>
      </c>
      <c r="AJ39" s="193">
        <v>0</v>
      </c>
      <c r="AK39" s="135"/>
      <c r="AL39" s="135"/>
      <c r="AM39" s="135"/>
      <c r="AN39" s="135"/>
      <c r="AO39" s="135"/>
      <c r="AP39" s="135"/>
      <c r="AQ39" s="135"/>
      <c r="AR39" s="135"/>
      <c r="AS39" s="135"/>
      <c r="AT39" s="119"/>
    </row>
    <row r="40" spans="2:46" ht="15" hidden="1" thickBot="1" x14ac:dyDescent="0.25">
      <c r="B40" s="120" t="s">
        <v>20</v>
      </c>
      <c r="C40" s="139">
        <v>5</v>
      </c>
      <c r="D40" s="145">
        <v>3.5000000000000003E-2</v>
      </c>
      <c r="E40" s="142">
        <v>4.4999999999999998E-2</v>
      </c>
      <c r="F40" s="135"/>
      <c r="G40" s="135"/>
      <c r="H40" s="135"/>
      <c r="I40" s="135"/>
      <c r="J40" s="135"/>
      <c r="K40" s="135"/>
      <c r="L40" s="135"/>
      <c r="M40" s="135"/>
      <c r="N40" s="135"/>
      <c r="O40" s="119"/>
      <c r="Q40" s="120" t="s">
        <v>20</v>
      </c>
      <c r="R40" s="139">
        <v>5</v>
      </c>
      <c r="S40" s="219">
        <v>3.1500000000000007E-2</v>
      </c>
      <c r="T40" s="202">
        <v>4.0500000000000001E-2</v>
      </c>
      <c r="U40" s="135"/>
      <c r="V40" s="135"/>
      <c r="W40" s="135"/>
      <c r="X40" s="135"/>
      <c r="Y40" s="135"/>
      <c r="Z40" s="135"/>
      <c r="AA40" s="135"/>
      <c r="AB40" s="135"/>
      <c r="AC40" s="135"/>
      <c r="AD40" s="119"/>
      <c r="AE40" s="135"/>
      <c r="AG40" s="120" t="s">
        <v>20</v>
      </c>
      <c r="AH40" s="139">
        <v>5</v>
      </c>
      <c r="AI40" s="219">
        <v>2.8000000000000004E-2</v>
      </c>
      <c r="AJ40" s="202">
        <v>3.5999999999999997E-2</v>
      </c>
      <c r="AK40" s="135"/>
      <c r="AL40" s="135"/>
      <c r="AM40" s="135"/>
      <c r="AN40" s="135"/>
      <c r="AO40" s="135"/>
      <c r="AP40" s="135"/>
      <c r="AQ40" s="135"/>
      <c r="AR40" s="135"/>
      <c r="AS40" s="135"/>
      <c r="AT40" s="119"/>
    </row>
    <row r="41" spans="2:46" ht="15" hidden="1" thickBot="1" x14ac:dyDescent="0.25">
      <c r="B41" s="14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9"/>
      <c r="Q41" s="14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9"/>
      <c r="AE41" s="117"/>
      <c r="AG41" s="14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9"/>
    </row>
    <row r="42" spans="2:46" ht="26.25" hidden="1" customHeight="1" thickBot="1" x14ac:dyDescent="0.25">
      <c r="B42" s="283" t="s">
        <v>19</v>
      </c>
      <c r="C42" s="284"/>
      <c r="D42" s="285" t="s">
        <v>2</v>
      </c>
      <c r="E42" s="286"/>
      <c r="F42" s="125"/>
      <c r="G42" s="125"/>
      <c r="H42" s="125"/>
      <c r="I42" s="125"/>
      <c r="J42" s="125"/>
      <c r="K42" s="125"/>
      <c r="L42" s="125"/>
      <c r="M42" s="124"/>
      <c r="N42" s="282"/>
      <c r="O42" s="119"/>
      <c r="Q42" s="283" t="s">
        <v>19</v>
      </c>
      <c r="R42" s="284"/>
      <c r="S42" s="285" t="s">
        <v>2</v>
      </c>
      <c r="T42" s="286"/>
      <c r="U42" s="125"/>
      <c r="V42" s="125"/>
      <c r="W42" s="125"/>
      <c r="X42" s="125"/>
      <c r="Y42" s="125"/>
      <c r="Z42" s="125"/>
      <c r="AA42" s="125"/>
      <c r="AB42" s="124"/>
      <c r="AC42" s="282"/>
      <c r="AD42" s="119"/>
      <c r="AE42" s="124"/>
      <c r="AG42" s="283" t="s">
        <v>19</v>
      </c>
      <c r="AH42" s="284"/>
      <c r="AI42" s="285" t="s">
        <v>2</v>
      </c>
      <c r="AJ42" s="286"/>
      <c r="AK42" s="125"/>
      <c r="AL42" s="125"/>
      <c r="AM42" s="125"/>
      <c r="AN42" s="125"/>
      <c r="AO42" s="125"/>
      <c r="AP42" s="125"/>
      <c r="AQ42" s="125"/>
      <c r="AR42" s="124"/>
      <c r="AS42" s="185"/>
      <c r="AT42" s="119"/>
    </row>
    <row r="43" spans="2:46" ht="14.25" hidden="1" customHeight="1" thickBot="1" x14ac:dyDescent="0.25">
      <c r="B43" s="127" t="s">
        <v>8</v>
      </c>
      <c r="C43" s="128" t="s">
        <v>4</v>
      </c>
      <c r="D43" s="120">
        <v>0</v>
      </c>
      <c r="E43" s="130">
        <v>1</v>
      </c>
      <c r="F43" s="124"/>
      <c r="G43" s="124"/>
      <c r="H43" s="124"/>
      <c r="I43" s="124"/>
      <c r="J43" s="124"/>
      <c r="K43" s="124"/>
      <c r="L43" s="124"/>
      <c r="M43" s="124"/>
      <c r="N43" s="282"/>
      <c r="O43" s="119"/>
      <c r="Q43" s="127" t="s">
        <v>8</v>
      </c>
      <c r="R43" s="128" t="s">
        <v>4</v>
      </c>
      <c r="S43" s="120">
        <v>0</v>
      </c>
      <c r="T43" s="130">
        <v>1</v>
      </c>
      <c r="U43" s="124"/>
      <c r="V43" s="124"/>
      <c r="W43" s="124"/>
      <c r="X43" s="124"/>
      <c r="Y43" s="124"/>
      <c r="Z43" s="124"/>
      <c r="AA43" s="124"/>
      <c r="AB43" s="124"/>
      <c r="AC43" s="282"/>
      <c r="AD43" s="119"/>
      <c r="AE43" s="124"/>
      <c r="AG43" s="127" t="s">
        <v>8</v>
      </c>
      <c r="AH43" s="128" t="s">
        <v>4</v>
      </c>
      <c r="AI43" s="120">
        <v>0</v>
      </c>
      <c r="AJ43" s="130">
        <v>1</v>
      </c>
      <c r="AK43" s="124"/>
      <c r="AL43" s="124"/>
      <c r="AM43" s="124"/>
      <c r="AN43" s="124"/>
      <c r="AO43" s="124"/>
      <c r="AP43" s="124"/>
      <c r="AQ43" s="124"/>
      <c r="AR43" s="124"/>
      <c r="AS43" s="185"/>
      <c r="AT43" s="119"/>
    </row>
    <row r="44" spans="2:46" hidden="1" x14ac:dyDescent="0.2">
      <c r="B44" s="127" t="s">
        <v>10</v>
      </c>
      <c r="C44" s="128">
        <v>0</v>
      </c>
      <c r="D44" s="144">
        <v>7.0000000000000001E-3</v>
      </c>
      <c r="E44" s="134">
        <v>8.9999999999999993E-3</v>
      </c>
      <c r="F44" s="135"/>
      <c r="G44" s="135"/>
      <c r="H44" s="135"/>
      <c r="I44" s="135"/>
      <c r="J44" s="135"/>
      <c r="K44" s="135"/>
      <c r="L44" s="135"/>
      <c r="M44" s="135"/>
      <c r="N44" s="135"/>
      <c r="O44" s="119"/>
      <c r="Q44" s="127" t="s">
        <v>86</v>
      </c>
      <c r="R44" s="128">
        <v>0</v>
      </c>
      <c r="S44" s="218">
        <v>6.3E-3</v>
      </c>
      <c r="T44" s="193">
        <v>8.0999999999999996E-3</v>
      </c>
      <c r="U44" s="135"/>
      <c r="V44" s="135"/>
      <c r="W44" s="135"/>
      <c r="X44" s="135"/>
      <c r="Y44" s="135"/>
      <c r="Z44" s="135"/>
      <c r="AA44" s="135"/>
      <c r="AB44" s="135"/>
      <c r="AC44" s="135"/>
      <c r="AD44" s="119"/>
      <c r="AE44" s="135"/>
      <c r="AG44" s="127" t="s">
        <v>86</v>
      </c>
      <c r="AH44" s="128">
        <v>0</v>
      </c>
      <c r="AI44" s="218">
        <v>5.6000000000000008E-3</v>
      </c>
      <c r="AJ44" s="193">
        <v>7.1999999999999998E-3</v>
      </c>
      <c r="AK44" s="135"/>
      <c r="AL44" s="135"/>
      <c r="AM44" s="135"/>
      <c r="AN44" s="135"/>
      <c r="AO44" s="135"/>
      <c r="AP44" s="135"/>
      <c r="AQ44" s="135"/>
      <c r="AR44" s="135"/>
      <c r="AS44" s="135"/>
      <c r="AT44" s="119"/>
    </row>
    <row r="45" spans="2:46" ht="15" hidden="1" thickBot="1" x14ac:dyDescent="0.25">
      <c r="B45" s="120" t="s">
        <v>20</v>
      </c>
      <c r="C45" s="139">
        <v>5</v>
      </c>
      <c r="D45" s="145">
        <v>5.0000000000000001E-3</v>
      </c>
      <c r="E45" s="142">
        <v>5.0000000000000001E-3</v>
      </c>
      <c r="F45" s="135"/>
      <c r="G45" s="135"/>
      <c r="H45" s="135"/>
      <c r="I45" s="135"/>
      <c r="J45" s="135"/>
      <c r="K45" s="135"/>
      <c r="L45" s="135"/>
      <c r="M45" s="135"/>
      <c r="N45" s="135"/>
      <c r="O45" s="119"/>
      <c r="Q45" s="120" t="s">
        <v>20</v>
      </c>
      <c r="R45" s="139">
        <v>5</v>
      </c>
      <c r="S45" s="219">
        <v>4.5000000000000005E-3</v>
      </c>
      <c r="T45" s="202">
        <v>4.5000000000000005E-3</v>
      </c>
      <c r="U45" s="135"/>
      <c r="V45" s="135"/>
      <c r="W45" s="135"/>
      <c r="X45" s="135"/>
      <c r="Y45" s="135"/>
      <c r="Z45" s="135"/>
      <c r="AA45" s="135"/>
      <c r="AB45" s="135"/>
      <c r="AC45" s="135"/>
      <c r="AD45" s="119"/>
      <c r="AE45" s="135"/>
      <c r="AG45" s="120" t="s">
        <v>20</v>
      </c>
      <c r="AH45" s="139">
        <v>5</v>
      </c>
      <c r="AI45" s="219">
        <v>4.0000000000000001E-3</v>
      </c>
      <c r="AJ45" s="202">
        <v>4.0000000000000001E-3</v>
      </c>
      <c r="AK45" s="135"/>
      <c r="AL45" s="135"/>
      <c r="AM45" s="135"/>
      <c r="AN45" s="135"/>
      <c r="AO45" s="135"/>
      <c r="AP45" s="135"/>
      <c r="AQ45" s="135"/>
      <c r="AR45" s="135"/>
      <c r="AS45" s="135"/>
      <c r="AT45" s="119"/>
    </row>
    <row r="46" spans="2:46" x14ac:dyDescent="0.2"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9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9"/>
      <c r="AE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9"/>
    </row>
    <row r="47" spans="2:46" ht="14.25" hidden="1" customHeight="1" thickBot="1" x14ac:dyDescent="0.25">
      <c r="B47" s="280" t="s">
        <v>22</v>
      </c>
      <c r="C47" s="281"/>
      <c r="D47" s="278" t="s">
        <v>2</v>
      </c>
      <c r="E47" s="278"/>
      <c r="F47" s="278"/>
      <c r="G47" s="278"/>
      <c r="H47" s="278"/>
      <c r="I47" s="278"/>
      <c r="J47" s="279"/>
      <c r="K47" s="125"/>
      <c r="L47" s="125"/>
      <c r="M47" s="124"/>
      <c r="N47" s="282"/>
      <c r="O47" s="119"/>
      <c r="Q47" s="280" t="s">
        <v>22</v>
      </c>
      <c r="R47" s="281"/>
      <c r="S47" s="278" t="s">
        <v>2</v>
      </c>
      <c r="T47" s="278"/>
      <c r="U47" s="278"/>
      <c r="V47" s="278"/>
      <c r="W47" s="278"/>
      <c r="X47" s="278"/>
      <c r="Y47" s="279"/>
      <c r="Z47" s="125"/>
      <c r="AA47" s="125"/>
      <c r="AB47" s="124"/>
      <c r="AC47" s="282"/>
      <c r="AD47" s="119"/>
      <c r="AE47" s="124"/>
      <c r="AG47" s="280" t="s">
        <v>22</v>
      </c>
      <c r="AH47" s="281"/>
      <c r="AI47" s="293" t="s">
        <v>2</v>
      </c>
      <c r="AJ47" s="278"/>
      <c r="AK47" s="278"/>
      <c r="AL47" s="278"/>
      <c r="AM47" s="278"/>
      <c r="AN47" s="278"/>
      <c r="AO47" s="279"/>
      <c r="AP47" s="125"/>
      <c r="AQ47" s="125"/>
      <c r="AR47" s="124"/>
      <c r="AS47" s="185"/>
      <c r="AT47" s="119"/>
    </row>
    <row r="48" spans="2:46" ht="14.25" hidden="1" customHeight="1" thickBot="1" x14ac:dyDescent="0.25">
      <c r="B48" s="127" t="s">
        <v>8</v>
      </c>
      <c r="C48" s="128" t="s">
        <v>4</v>
      </c>
      <c r="D48" s="129">
        <v>0</v>
      </c>
      <c r="E48" s="129">
        <v>1</v>
      </c>
      <c r="F48" s="129">
        <v>2</v>
      </c>
      <c r="G48" s="129">
        <v>3</v>
      </c>
      <c r="H48" s="129">
        <v>4</v>
      </c>
      <c r="I48" s="129">
        <v>5</v>
      </c>
      <c r="J48" s="130">
        <v>6</v>
      </c>
      <c r="K48" s="124"/>
      <c r="L48" s="124"/>
      <c r="M48" s="124"/>
      <c r="N48" s="282"/>
      <c r="O48" s="119"/>
      <c r="Q48" s="127" t="s">
        <v>8</v>
      </c>
      <c r="R48" s="128" t="s">
        <v>4</v>
      </c>
      <c r="S48" s="129">
        <v>0</v>
      </c>
      <c r="T48" s="129">
        <v>1</v>
      </c>
      <c r="U48" s="129">
        <v>2</v>
      </c>
      <c r="V48" s="129">
        <v>3</v>
      </c>
      <c r="W48" s="129">
        <v>4</v>
      </c>
      <c r="X48" s="129">
        <v>5</v>
      </c>
      <c r="Y48" s="130">
        <v>6</v>
      </c>
      <c r="Z48" s="124"/>
      <c r="AA48" s="124"/>
      <c r="AB48" s="124"/>
      <c r="AC48" s="282"/>
      <c r="AD48" s="119"/>
      <c r="AE48" s="124"/>
      <c r="AG48" s="127" t="s">
        <v>8</v>
      </c>
      <c r="AH48" s="128" t="s">
        <v>4</v>
      </c>
      <c r="AI48" s="129">
        <v>0</v>
      </c>
      <c r="AJ48" s="129">
        <v>1</v>
      </c>
      <c r="AK48" s="129">
        <v>2</v>
      </c>
      <c r="AL48" s="129">
        <v>3</v>
      </c>
      <c r="AM48" s="129">
        <v>4</v>
      </c>
      <c r="AN48" s="129">
        <v>5</v>
      </c>
      <c r="AO48" s="130">
        <v>6</v>
      </c>
      <c r="AP48" s="124"/>
      <c r="AQ48" s="124"/>
      <c r="AR48" s="124"/>
      <c r="AS48" s="185"/>
      <c r="AT48" s="119"/>
    </row>
    <row r="49" spans="1:46" hidden="1" x14ac:dyDescent="0.2">
      <c r="B49" s="127" t="s">
        <v>10</v>
      </c>
      <c r="C49" s="128">
        <v>0</v>
      </c>
      <c r="D49" s="132">
        <v>0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4">
        <v>0</v>
      </c>
      <c r="K49" s="135"/>
      <c r="L49" s="135"/>
      <c r="M49" s="135"/>
      <c r="N49" s="135"/>
      <c r="O49" s="119"/>
      <c r="Q49" s="127" t="s">
        <v>86</v>
      </c>
      <c r="R49" s="128">
        <v>0</v>
      </c>
      <c r="S49" s="191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3">
        <v>0</v>
      </c>
      <c r="Z49" s="135"/>
      <c r="AA49" s="135"/>
      <c r="AB49" s="135"/>
      <c r="AC49" s="135"/>
      <c r="AD49" s="119"/>
      <c r="AE49" s="135"/>
      <c r="AG49" s="127" t="s">
        <v>86</v>
      </c>
      <c r="AH49" s="128">
        <v>0</v>
      </c>
      <c r="AI49" s="191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3">
        <v>0</v>
      </c>
      <c r="AP49" s="135"/>
      <c r="AQ49" s="135"/>
      <c r="AR49" s="135"/>
      <c r="AS49" s="135"/>
      <c r="AT49" s="119"/>
    </row>
    <row r="50" spans="1:46" hidden="1" x14ac:dyDescent="0.2">
      <c r="B50" s="127" t="s">
        <v>11</v>
      </c>
      <c r="C50" s="128">
        <v>5</v>
      </c>
      <c r="D50" s="168">
        <v>0</v>
      </c>
      <c r="E50" s="169">
        <v>0</v>
      </c>
      <c r="F50" s="169">
        <v>5.5E-2</v>
      </c>
      <c r="G50" s="169">
        <v>7.0000000000000007E-2</v>
      </c>
      <c r="H50" s="169">
        <v>0.125</v>
      </c>
      <c r="I50" s="169">
        <v>0.22500000000000001</v>
      </c>
      <c r="J50" s="137">
        <v>0.22500000000000001</v>
      </c>
      <c r="K50" s="135"/>
      <c r="L50" s="135"/>
      <c r="M50" s="135"/>
      <c r="N50" s="135"/>
      <c r="O50" s="119"/>
      <c r="Q50" s="127" t="s">
        <v>11</v>
      </c>
      <c r="R50" s="128">
        <v>5</v>
      </c>
      <c r="S50" s="196">
        <v>0</v>
      </c>
      <c r="T50" s="197">
        <v>0</v>
      </c>
      <c r="U50" s="197">
        <v>4.9500000000000002E-2</v>
      </c>
      <c r="V50" s="197">
        <v>6.3000000000000014E-2</v>
      </c>
      <c r="W50" s="197">
        <v>0.1125</v>
      </c>
      <c r="X50" s="197">
        <v>0.20250000000000001</v>
      </c>
      <c r="Y50" s="198">
        <v>0.20250000000000001</v>
      </c>
      <c r="Z50" s="135"/>
      <c r="AA50" s="135"/>
      <c r="AB50" s="135"/>
      <c r="AC50" s="135"/>
      <c r="AD50" s="119"/>
      <c r="AE50" s="135"/>
      <c r="AG50" s="127" t="s">
        <v>11</v>
      </c>
      <c r="AH50" s="128">
        <v>5</v>
      </c>
      <c r="AI50" s="196">
        <v>0</v>
      </c>
      <c r="AJ50" s="197">
        <v>0</v>
      </c>
      <c r="AK50" s="197">
        <v>4.4000000000000004E-2</v>
      </c>
      <c r="AL50" s="197">
        <v>5.6000000000000008E-2</v>
      </c>
      <c r="AM50" s="197">
        <v>0.1</v>
      </c>
      <c r="AN50" s="197">
        <v>0.18000000000000002</v>
      </c>
      <c r="AO50" s="198">
        <v>0.18000000000000002</v>
      </c>
      <c r="AP50" s="135"/>
      <c r="AQ50" s="135"/>
      <c r="AR50" s="135"/>
      <c r="AS50" s="135"/>
      <c r="AT50" s="119"/>
    </row>
    <row r="51" spans="1:46" hidden="1" x14ac:dyDescent="0.2">
      <c r="B51" s="127" t="s">
        <v>12</v>
      </c>
      <c r="C51" s="128">
        <v>10</v>
      </c>
      <c r="D51" s="168">
        <v>0</v>
      </c>
      <c r="E51" s="169">
        <v>0</v>
      </c>
      <c r="F51" s="169">
        <v>8.4000000000000005E-2</v>
      </c>
      <c r="G51" s="169">
        <v>0.105</v>
      </c>
      <c r="H51" s="169">
        <v>0.2</v>
      </c>
      <c r="I51" s="169">
        <v>0.35</v>
      </c>
      <c r="J51" s="137">
        <v>0.35</v>
      </c>
      <c r="K51" s="135"/>
      <c r="L51" s="135"/>
      <c r="M51" s="135"/>
      <c r="N51" s="135"/>
      <c r="O51" s="119"/>
      <c r="Q51" s="127" t="s">
        <v>12</v>
      </c>
      <c r="R51" s="128">
        <v>10</v>
      </c>
      <c r="S51" s="196">
        <v>0</v>
      </c>
      <c r="T51" s="197">
        <v>0</v>
      </c>
      <c r="U51" s="197">
        <v>7.5600000000000001E-2</v>
      </c>
      <c r="V51" s="197">
        <v>9.4500000000000001E-2</v>
      </c>
      <c r="W51" s="197">
        <v>0.18000000000000002</v>
      </c>
      <c r="X51" s="197">
        <v>0.315</v>
      </c>
      <c r="Y51" s="198">
        <v>0.315</v>
      </c>
      <c r="Z51" s="135"/>
      <c r="AA51" s="135"/>
      <c r="AB51" s="135"/>
      <c r="AC51" s="135"/>
      <c r="AD51" s="119"/>
      <c r="AE51" s="135"/>
      <c r="AG51" s="127" t="s">
        <v>12</v>
      </c>
      <c r="AH51" s="128">
        <v>10</v>
      </c>
      <c r="AI51" s="196">
        <v>0</v>
      </c>
      <c r="AJ51" s="197">
        <v>0</v>
      </c>
      <c r="AK51" s="197">
        <v>6.720000000000001E-2</v>
      </c>
      <c r="AL51" s="197">
        <v>8.4000000000000005E-2</v>
      </c>
      <c r="AM51" s="197">
        <v>0.16000000000000003</v>
      </c>
      <c r="AN51" s="197">
        <v>0.27999999999999997</v>
      </c>
      <c r="AO51" s="198">
        <v>0.27999999999999997</v>
      </c>
      <c r="AP51" s="135"/>
      <c r="AQ51" s="135"/>
      <c r="AR51" s="135"/>
      <c r="AS51" s="135"/>
      <c r="AT51" s="119"/>
    </row>
    <row r="52" spans="1:46" hidden="1" x14ac:dyDescent="0.2">
      <c r="B52" s="127" t="s">
        <v>13</v>
      </c>
      <c r="C52" s="128">
        <v>15</v>
      </c>
      <c r="D52" s="168">
        <v>0</v>
      </c>
      <c r="E52" s="169">
        <v>0</v>
      </c>
      <c r="F52" s="169">
        <v>0.109</v>
      </c>
      <c r="G52" s="169">
        <v>0.13</v>
      </c>
      <c r="H52" s="169">
        <v>0.25</v>
      </c>
      <c r="I52" s="169">
        <v>0.44</v>
      </c>
      <c r="J52" s="137">
        <v>0.44</v>
      </c>
      <c r="K52" s="135"/>
      <c r="L52" s="135"/>
      <c r="M52" s="135"/>
      <c r="N52" s="135"/>
      <c r="O52" s="119"/>
      <c r="Q52" s="127" t="s">
        <v>13</v>
      </c>
      <c r="R52" s="128">
        <v>15</v>
      </c>
      <c r="S52" s="196">
        <v>0</v>
      </c>
      <c r="T52" s="197">
        <v>0</v>
      </c>
      <c r="U52" s="197">
        <v>9.8100000000000007E-2</v>
      </c>
      <c r="V52" s="197">
        <v>0.11700000000000001</v>
      </c>
      <c r="W52" s="197">
        <v>0.22500000000000001</v>
      </c>
      <c r="X52" s="197">
        <v>0.39600000000000002</v>
      </c>
      <c r="Y52" s="198">
        <v>0.39600000000000002</v>
      </c>
      <c r="Z52" s="135"/>
      <c r="AA52" s="135"/>
      <c r="AB52" s="135"/>
      <c r="AC52" s="135"/>
      <c r="AD52" s="119"/>
      <c r="AE52" s="135"/>
      <c r="AG52" s="127" t="s">
        <v>13</v>
      </c>
      <c r="AH52" s="128">
        <v>15</v>
      </c>
      <c r="AI52" s="196">
        <v>0</v>
      </c>
      <c r="AJ52" s="197">
        <v>0</v>
      </c>
      <c r="AK52" s="197">
        <v>8.72E-2</v>
      </c>
      <c r="AL52" s="197">
        <v>0.10400000000000001</v>
      </c>
      <c r="AM52" s="197">
        <v>0.2</v>
      </c>
      <c r="AN52" s="197">
        <v>0.35200000000000004</v>
      </c>
      <c r="AO52" s="198">
        <v>0.35200000000000004</v>
      </c>
      <c r="AP52" s="135"/>
      <c r="AQ52" s="135"/>
      <c r="AR52" s="135"/>
      <c r="AS52" s="135"/>
      <c r="AT52" s="119"/>
    </row>
    <row r="53" spans="1:46" ht="15" hidden="1" thickBot="1" x14ac:dyDescent="0.25">
      <c r="B53" s="120" t="s">
        <v>14</v>
      </c>
      <c r="C53" s="139">
        <v>20</v>
      </c>
      <c r="D53" s="140">
        <v>0</v>
      </c>
      <c r="E53" s="141">
        <v>0</v>
      </c>
      <c r="F53" s="141">
        <v>0.13400000000000001</v>
      </c>
      <c r="G53" s="141">
        <v>0.155</v>
      </c>
      <c r="H53" s="141">
        <v>0.3</v>
      </c>
      <c r="I53" s="141">
        <v>0.46500000000000002</v>
      </c>
      <c r="J53" s="142">
        <v>0.46500000000000002</v>
      </c>
      <c r="K53" s="135"/>
      <c r="L53" s="135"/>
      <c r="M53" s="135"/>
      <c r="N53" s="135"/>
      <c r="O53" s="119"/>
      <c r="Q53" s="120" t="s">
        <v>14</v>
      </c>
      <c r="R53" s="139">
        <v>20</v>
      </c>
      <c r="S53" s="200">
        <v>0</v>
      </c>
      <c r="T53" s="201">
        <v>0</v>
      </c>
      <c r="U53" s="201">
        <v>0.12060000000000001</v>
      </c>
      <c r="V53" s="201">
        <v>0.13950000000000001</v>
      </c>
      <c r="W53" s="201">
        <v>0.27</v>
      </c>
      <c r="X53" s="201">
        <v>0.41850000000000004</v>
      </c>
      <c r="Y53" s="202">
        <v>0.41850000000000004</v>
      </c>
      <c r="Z53" s="135"/>
      <c r="AA53" s="135"/>
      <c r="AB53" s="135"/>
      <c r="AC53" s="135"/>
      <c r="AD53" s="119"/>
      <c r="AE53" s="135"/>
      <c r="AG53" s="120" t="s">
        <v>14</v>
      </c>
      <c r="AH53" s="139">
        <v>20</v>
      </c>
      <c r="AI53" s="200">
        <v>0</v>
      </c>
      <c r="AJ53" s="201">
        <v>0</v>
      </c>
      <c r="AK53" s="201">
        <v>0.10720000000000002</v>
      </c>
      <c r="AL53" s="201">
        <v>0.124</v>
      </c>
      <c r="AM53" s="201">
        <v>0.24</v>
      </c>
      <c r="AN53" s="201">
        <v>0.37200000000000005</v>
      </c>
      <c r="AO53" s="202">
        <v>0.37200000000000005</v>
      </c>
      <c r="AP53" s="135"/>
      <c r="AQ53" s="135"/>
      <c r="AR53" s="135"/>
      <c r="AS53" s="135"/>
      <c r="AT53" s="119"/>
    </row>
    <row r="54" spans="1:46" ht="15" hidden="1" thickBot="1" x14ac:dyDescent="0.25">
      <c r="B54" s="14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9"/>
      <c r="Q54" s="14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9"/>
      <c r="AE54" s="117"/>
      <c r="AG54" s="14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9"/>
    </row>
    <row r="55" spans="1:46" ht="14.25" hidden="1" customHeight="1" thickBot="1" x14ac:dyDescent="0.25">
      <c r="B55" s="280" t="s">
        <v>23</v>
      </c>
      <c r="C55" s="281"/>
      <c r="D55" s="278" t="s">
        <v>2</v>
      </c>
      <c r="E55" s="278"/>
      <c r="F55" s="278"/>
      <c r="G55" s="278"/>
      <c r="H55" s="278"/>
      <c r="I55" s="278"/>
      <c r="J55" s="279"/>
      <c r="K55" s="125"/>
      <c r="L55" s="125"/>
      <c r="M55" s="124"/>
      <c r="N55" s="282"/>
      <c r="O55" s="119"/>
      <c r="Q55" s="280" t="s">
        <v>23</v>
      </c>
      <c r="R55" s="281"/>
      <c r="S55" s="278" t="s">
        <v>2</v>
      </c>
      <c r="T55" s="278"/>
      <c r="U55" s="278"/>
      <c r="V55" s="278"/>
      <c r="W55" s="278"/>
      <c r="X55" s="278"/>
      <c r="Y55" s="279"/>
      <c r="Z55" s="125"/>
      <c r="AA55" s="125"/>
      <c r="AB55" s="124"/>
      <c r="AC55" s="282"/>
      <c r="AD55" s="119"/>
      <c r="AE55" s="124"/>
      <c r="AG55" s="280" t="s">
        <v>23</v>
      </c>
      <c r="AH55" s="281"/>
      <c r="AI55" s="293" t="s">
        <v>2</v>
      </c>
      <c r="AJ55" s="278"/>
      <c r="AK55" s="278"/>
      <c r="AL55" s="278"/>
      <c r="AM55" s="278"/>
      <c r="AN55" s="278"/>
      <c r="AO55" s="279"/>
      <c r="AP55" s="125"/>
      <c r="AQ55" s="125"/>
      <c r="AR55" s="124"/>
      <c r="AS55" s="185"/>
      <c r="AT55" s="119"/>
    </row>
    <row r="56" spans="1:46" ht="14.25" hidden="1" customHeight="1" thickBot="1" x14ac:dyDescent="0.25">
      <c r="B56" s="127" t="s">
        <v>8</v>
      </c>
      <c r="C56" s="128" t="s">
        <v>4</v>
      </c>
      <c r="D56" s="129">
        <v>0</v>
      </c>
      <c r="E56" s="129">
        <v>1</v>
      </c>
      <c r="F56" s="129">
        <v>2</v>
      </c>
      <c r="G56" s="129">
        <v>3</v>
      </c>
      <c r="H56" s="129">
        <v>4</v>
      </c>
      <c r="I56" s="129">
        <v>5</v>
      </c>
      <c r="J56" s="130">
        <v>6</v>
      </c>
      <c r="K56" s="124"/>
      <c r="L56" s="124"/>
      <c r="M56" s="124"/>
      <c r="N56" s="282"/>
      <c r="O56" s="119"/>
      <c r="Q56" s="127" t="s">
        <v>8</v>
      </c>
      <c r="R56" s="128" t="s">
        <v>4</v>
      </c>
      <c r="S56" s="129">
        <v>0</v>
      </c>
      <c r="T56" s="129">
        <v>1</v>
      </c>
      <c r="U56" s="129">
        <v>2</v>
      </c>
      <c r="V56" s="129">
        <v>3</v>
      </c>
      <c r="W56" s="129">
        <v>4</v>
      </c>
      <c r="X56" s="129">
        <v>5</v>
      </c>
      <c r="Y56" s="130">
        <v>6</v>
      </c>
      <c r="Z56" s="124"/>
      <c r="AA56" s="124"/>
      <c r="AB56" s="124"/>
      <c r="AC56" s="282"/>
      <c r="AD56" s="119"/>
      <c r="AE56" s="124"/>
      <c r="AG56" s="127" t="s">
        <v>8</v>
      </c>
      <c r="AH56" s="128" t="s">
        <v>4</v>
      </c>
      <c r="AI56" s="129">
        <v>0</v>
      </c>
      <c r="AJ56" s="129">
        <v>1</v>
      </c>
      <c r="AK56" s="129">
        <v>2</v>
      </c>
      <c r="AL56" s="129">
        <v>3</v>
      </c>
      <c r="AM56" s="129">
        <v>4</v>
      </c>
      <c r="AN56" s="129">
        <v>5</v>
      </c>
      <c r="AO56" s="130">
        <v>6</v>
      </c>
      <c r="AP56" s="124"/>
      <c r="AQ56" s="124"/>
      <c r="AR56" s="124"/>
      <c r="AS56" s="185"/>
      <c r="AT56" s="119"/>
    </row>
    <row r="57" spans="1:46" hidden="1" x14ac:dyDescent="0.2">
      <c r="B57" s="127" t="s">
        <v>10</v>
      </c>
      <c r="C57" s="128">
        <v>0</v>
      </c>
      <c r="D57" s="132">
        <v>0</v>
      </c>
      <c r="E57" s="133">
        <v>0</v>
      </c>
      <c r="F57" s="133">
        <v>1.0999999999999999E-2</v>
      </c>
      <c r="G57" s="133">
        <v>1.4E-2</v>
      </c>
      <c r="H57" s="133">
        <v>2.5000000000000001E-2</v>
      </c>
      <c r="I57" s="133">
        <v>4.4999999999999998E-2</v>
      </c>
      <c r="J57" s="134">
        <v>4.4999999999999998E-2</v>
      </c>
      <c r="K57" s="135"/>
      <c r="L57" s="135"/>
      <c r="M57" s="135"/>
      <c r="N57" s="135"/>
      <c r="O57" s="119"/>
      <c r="Q57" s="127" t="s">
        <v>86</v>
      </c>
      <c r="R57" s="128">
        <v>0</v>
      </c>
      <c r="S57" s="191">
        <v>0</v>
      </c>
      <c r="T57" s="192">
        <v>0</v>
      </c>
      <c r="U57" s="192">
        <v>9.8999999999999991E-3</v>
      </c>
      <c r="V57" s="192">
        <v>1.26E-2</v>
      </c>
      <c r="W57" s="192">
        <v>2.2500000000000003E-2</v>
      </c>
      <c r="X57" s="192">
        <v>4.0500000000000001E-2</v>
      </c>
      <c r="Y57" s="193">
        <v>4.0500000000000001E-2</v>
      </c>
      <c r="Z57" s="135"/>
      <c r="AA57" s="135"/>
      <c r="AB57" s="135"/>
      <c r="AC57" s="135"/>
      <c r="AD57" s="119"/>
      <c r="AE57" s="135"/>
      <c r="AG57" s="127" t="s">
        <v>86</v>
      </c>
      <c r="AH57" s="128">
        <v>0</v>
      </c>
      <c r="AI57" s="191">
        <v>0</v>
      </c>
      <c r="AJ57" s="192">
        <v>0</v>
      </c>
      <c r="AK57" s="192">
        <v>8.8000000000000005E-3</v>
      </c>
      <c r="AL57" s="192">
        <v>1.1200000000000002E-2</v>
      </c>
      <c r="AM57" s="192">
        <v>2.0000000000000004E-2</v>
      </c>
      <c r="AN57" s="192">
        <v>3.5999999999999997E-2</v>
      </c>
      <c r="AO57" s="193">
        <v>3.5999999999999997E-2</v>
      </c>
      <c r="AP57" s="135"/>
      <c r="AQ57" s="135"/>
      <c r="AR57" s="135"/>
      <c r="AS57" s="135"/>
      <c r="AT57" s="119"/>
    </row>
    <row r="58" spans="1:46" hidden="1" x14ac:dyDescent="0.2">
      <c r="B58" s="127" t="s">
        <v>11</v>
      </c>
      <c r="C58" s="128">
        <v>5</v>
      </c>
      <c r="D58" s="168">
        <v>0</v>
      </c>
      <c r="E58" s="169">
        <v>0</v>
      </c>
      <c r="F58" s="169">
        <v>6.0000000000000001E-3</v>
      </c>
      <c r="G58" s="169">
        <v>7.0000000000000001E-3</v>
      </c>
      <c r="H58" s="169">
        <v>1.4999999999999999E-2</v>
      </c>
      <c r="I58" s="169">
        <v>2.5000000000000001E-2</v>
      </c>
      <c r="J58" s="137">
        <v>2.5000000000000001E-2</v>
      </c>
      <c r="K58" s="135"/>
      <c r="L58" s="135"/>
      <c r="M58" s="135"/>
      <c r="N58" s="135"/>
      <c r="O58" s="119"/>
      <c r="Q58" s="127" t="s">
        <v>11</v>
      </c>
      <c r="R58" s="128">
        <v>5</v>
      </c>
      <c r="S58" s="196">
        <v>0</v>
      </c>
      <c r="T58" s="197">
        <v>0</v>
      </c>
      <c r="U58" s="197">
        <v>5.4000000000000003E-3</v>
      </c>
      <c r="V58" s="197">
        <v>6.3E-3</v>
      </c>
      <c r="W58" s="197">
        <v>1.35E-2</v>
      </c>
      <c r="X58" s="197">
        <v>2.2500000000000003E-2</v>
      </c>
      <c r="Y58" s="198">
        <v>2.2500000000000003E-2</v>
      </c>
      <c r="Z58" s="135"/>
      <c r="AA58" s="135"/>
      <c r="AB58" s="135"/>
      <c r="AC58" s="135"/>
      <c r="AD58" s="119"/>
      <c r="AE58" s="135"/>
      <c r="AG58" s="127" t="s">
        <v>11</v>
      </c>
      <c r="AH58" s="128">
        <v>5</v>
      </c>
      <c r="AI58" s="196">
        <v>0</v>
      </c>
      <c r="AJ58" s="197">
        <v>0</v>
      </c>
      <c r="AK58" s="197">
        <v>4.8000000000000004E-3</v>
      </c>
      <c r="AL58" s="197">
        <v>5.6000000000000008E-3</v>
      </c>
      <c r="AM58" s="197">
        <v>1.2E-2</v>
      </c>
      <c r="AN58" s="197">
        <v>2.0000000000000004E-2</v>
      </c>
      <c r="AO58" s="198">
        <v>2.0000000000000004E-2</v>
      </c>
      <c r="AP58" s="135"/>
      <c r="AQ58" s="135"/>
      <c r="AR58" s="135"/>
      <c r="AS58" s="135"/>
      <c r="AT58" s="119"/>
    </row>
    <row r="59" spans="1:46" hidden="1" x14ac:dyDescent="0.2">
      <c r="B59" s="127" t="s">
        <v>12</v>
      </c>
      <c r="C59" s="128">
        <v>10</v>
      </c>
      <c r="D59" s="168">
        <v>0</v>
      </c>
      <c r="E59" s="169">
        <v>0</v>
      </c>
      <c r="F59" s="169">
        <v>5.0000000000000001E-3</v>
      </c>
      <c r="G59" s="169">
        <v>5.0000000000000001E-3</v>
      </c>
      <c r="H59" s="169">
        <v>0.01</v>
      </c>
      <c r="I59" s="169">
        <v>1.7999999999999999E-2</v>
      </c>
      <c r="J59" s="137">
        <v>1.7999999999999999E-2</v>
      </c>
      <c r="K59" s="135"/>
      <c r="L59" s="135"/>
      <c r="M59" s="135"/>
      <c r="N59" s="135"/>
      <c r="O59" s="119"/>
      <c r="Q59" s="127" t="s">
        <v>12</v>
      </c>
      <c r="R59" s="128">
        <v>10</v>
      </c>
      <c r="S59" s="196">
        <v>0</v>
      </c>
      <c r="T59" s="197">
        <v>0</v>
      </c>
      <c r="U59" s="197">
        <v>4.5000000000000005E-3</v>
      </c>
      <c r="V59" s="197">
        <v>4.5000000000000005E-3</v>
      </c>
      <c r="W59" s="197">
        <v>9.0000000000000011E-3</v>
      </c>
      <c r="X59" s="197">
        <v>1.6199999999999999E-2</v>
      </c>
      <c r="Y59" s="198">
        <v>1.6199999999999999E-2</v>
      </c>
      <c r="Z59" s="135"/>
      <c r="AA59" s="135"/>
      <c r="AB59" s="135"/>
      <c r="AC59" s="135"/>
      <c r="AD59" s="119"/>
      <c r="AE59" s="135"/>
      <c r="AG59" s="127" t="s">
        <v>12</v>
      </c>
      <c r="AH59" s="128">
        <v>10</v>
      </c>
      <c r="AI59" s="196">
        <v>0</v>
      </c>
      <c r="AJ59" s="197">
        <v>0</v>
      </c>
      <c r="AK59" s="197">
        <v>4.0000000000000001E-3</v>
      </c>
      <c r="AL59" s="197">
        <v>4.0000000000000001E-3</v>
      </c>
      <c r="AM59" s="197">
        <v>8.0000000000000002E-3</v>
      </c>
      <c r="AN59" s="197">
        <v>1.44E-2</v>
      </c>
      <c r="AO59" s="198">
        <v>1.44E-2</v>
      </c>
      <c r="AP59" s="135"/>
      <c r="AQ59" s="135"/>
      <c r="AR59" s="135"/>
      <c r="AS59" s="135"/>
      <c r="AT59" s="119"/>
    </row>
    <row r="60" spans="1:46" hidden="1" x14ac:dyDescent="0.2">
      <c r="B60" s="127" t="s">
        <v>13</v>
      </c>
      <c r="C60" s="128">
        <v>15</v>
      </c>
      <c r="D60" s="168">
        <v>0</v>
      </c>
      <c r="E60" s="169">
        <v>0</v>
      </c>
      <c r="F60" s="169">
        <v>5.0000000000000001E-3</v>
      </c>
      <c r="G60" s="169">
        <v>5.0000000000000001E-3</v>
      </c>
      <c r="H60" s="169">
        <v>0.01</v>
      </c>
      <c r="I60" s="169">
        <v>5.0000000000000001E-3</v>
      </c>
      <c r="J60" s="137">
        <v>5.0000000000000001E-3</v>
      </c>
      <c r="K60" s="135"/>
      <c r="L60" s="135"/>
      <c r="M60" s="135"/>
      <c r="N60" s="135"/>
      <c r="O60" s="119"/>
      <c r="Q60" s="127" t="s">
        <v>13</v>
      </c>
      <c r="R60" s="128">
        <v>15</v>
      </c>
      <c r="S60" s="196">
        <v>0</v>
      </c>
      <c r="T60" s="197">
        <v>0</v>
      </c>
      <c r="U60" s="197">
        <v>4.5000000000000005E-3</v>
      </c>
      <c r="V60" s="197">
        <v>4.5000000000000005E-3</v>
      </c>
      <c r="W60" s="197">
        <v>9.0000000000000011E-3</v>
      </c>
      <c r="X60" s="197">
        <v>4.5000000000000005E-3</v>
      </c>
      <c r="Y60" s="198">
        <v>4.5000000000000005E-3</v>
      </c>
      <c r="Z60" s="135"/>
      <c r="AA60" s="135"/>
      <c r="AB60" s="135"/>
      <c r="AC60" s="135"/>
      <c r="AD60" s="119"/>
      <c r="AE60" s="135"/>
      <c r="AG60" s="127" t="s">
        <v>13</v>
      </c>
      <c r="AH60" s="128">
        <v>15</v>
      </c>
      <c r="AI60" s="196">
        <v>0</v>
      </c>
      <c r="AJ60" s="197">
        <v>0</v>
      </c>
      <c r="AK60" s="197">
        <v>4.0000000000000001E-3</v>
      </c>
      <c r="AL60" s="197">
        <v>4.0000000000000001E-3</v>
      </c>
      <c r="AM60" s="197">
        <v>8.0000000000000002E-3</v>
      </c>
      <c r="AN60" s="197">
        <v>4.0000000000000001E-3</v>
      </c>
      <c r="AO60" s="198">
        <v>4.0000000000000001E-3</v>
      </c>
      <c r="AP60" s="135"/>
      <c r="AQ60" s="135"/>
      <c r="AR60" s="135"/>
      <c r="AS60" s="135"/>
      <c r="AT60" s="119"/>
    </row>
    <row r="61" spans="1:46" ht="15" hidden="1" thickBot="1" x14ac:dyDescent="0.25">
      <c r="B61" s="120" t="s">
        <v>14</v>
      </c>
      <c r="C61" s="139">
        <v>20</v>
      </c>
      <c r="D61" s="140">
        <v>0</v>
      </c>
      <c r="E61" s="141">
        <v>0</v>
      </c>
      <c r="F61" s="141">
        <v>5.0000000000000001E-3</v>
      </c>
      <c r="G61" s="141">
        <v>5.0000000000000001E-3</v>
      </c>
      <c r="H61" s="141">
        <v>5.0000000000000001E-3</v>
      </c>
      <c r="I61" s="141">
        <v>5.0000000000000001E-3</v>
      </c>
      <c r="J61" s="142">
        <v>5.0000000000000001E-3</v>
      </c>
      <c r="K61" s="135"/>
      <c r="L61" s="135"/>
      <c r="M61" s="135"/>
      <c r="N61" s="135"/>
      <c r="O61" s="119"/>
      <c r="Q61" s="120" t="s">
        <v>14</v>
      </c>
      <c r="R61" s="139">
        <v>20</v>
      </c>
      <c r="S61" s="200">
        <v>0</v>
      </c>
      <c r="T61" s="201">
        <v>0</v>
      </c>
      <c r="U61" s="201">
        <v>4.5000000000000005E-3</v>
      </c>
      <c r="V61" s="201">
        <v>4.5000000000000005E-3</v>
      </c>
      <c r="W61" s="201">
        <v>4.5000000000000005E-3</v>
      </c>
      <c r="X61" s="201">
        <v>4.5000000000000005E-3</v>
      </c>
      <c r="Y61" s="202">
        <v>4.5000000000000005E-3</v>
      </c>
      <c r="Z61" s="135"/>
      <c r="AA61" s="135"/>
      <c r="AB61" s="135"/>
      <c r="AC61" s="135"/>
      <c r="AD61" s="119"/>
      <c r="AE61" s="135"/>
      <c r="AG61" s="120" t="s">
        <v>14</v>
      </c>
      <c r="AH61" s="139">
        <v>20</v>
      </c>
      <c r="AI61" s="200">
        <v>0</v>
      </c>
      <c r="AJ61" s="201">
        <v>0</v>
      </c>
      <c r="AK61" s="201">
        <v>4.0000000000000001E-3</v>
      </c>
      <c r="AL61" s="201">
        <v>4.0000000000000001E-3</v>
      </c>
      <c r="AM61" s="201">
        <v>4.0000000000000001E-3</v>
      </c>
      <c r="AN61" s="201">
        <v>4.0000000000000001E-3</v>
      </c>
      <c r="AO61" s="202">
        <v>4.0000000000000001E-3</v>
      </c>
      <c r="AP61" s="135"/>
      <c r="AQ61" s="135"/>
      <c r="AR61" s="135"/>
      <c r="AS61" s="135"/>
      <c r="AT61" s="119"/>
    </row>
    <row r="62" spans="1:46" hidden="1" x14ac:dyDescent="0.2"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9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9"/>
      <c r="AE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9"/>
    </row>
    <row r="63" spans="1:46" hidden="1" x14ac:dyDescent="0.2"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9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9"/>
      <c r="AE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9"/>
    </row>
    <row r="64" spans="1:46" x14ac:dyDescent="0.2">
      <c r="A64" s="170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67"/>
      <c r="P64" s="170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67"/>
      <c r="AE64" s="188"/>
      <c r="AF64" s="165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67"/>
    </row>
    <row r="65" spans="1:46" x14ac:dyDescent="0.2">
      <c r="A65" s="118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9"/>
      <c r="P65" s="118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9"/>
      <c r="AE65" s="18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9"/>
    </row>
    <row r="66" spans="1:46" ht="15" thickBot="1" x14ac:dyDescent="0.25">
      <c r="A66" s="118"/>
      <c r="B66" s="176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9"/>
      <c r="P66" s="118"/>
      <c r="Q66" s="176" t="s">
        <v>84</v>
      </c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9"/>
      <c r="AE66" s="187"/>
      <c r="AG66" s="176" t="s">
        <v>85</v>
      </c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9"/>
    </row>
    <row r="67" spans="1:46" ht="15" thickBot="1" x14ac:dyDescent="0.25">
      <c r="A67" s="118"/>
      <c r="C67" s="148" t="s">
        <v>28</v>
      </c>
      <c r="D67" s="278" t="s">
        <v>2</v>
      </c>
      <c r="E67" s="278"/>
      <c r="F67" s="278"/>
      <c r="G67" s="278"/>
      <c r="H67" s="278"/>
      <c r="I67" s="278"/>
      <c r="J67" s="279"/>
      <c r="L67" s="126"/>
      <c r="O67" s="119"/>
      <c r="P67" s="118"/>
      <c r="R67" s="148" t="s">
        <v>28</v>
      </c>
      <c r="S67" s="278" t="s">
        <v>2</v>
      </c>
      <c r="T67" s="278"/>
      <c r="U67" s="278"/>
      <c r="V67" s="278"/>
      <c r="W67" s="278"/>
      <c r="X67" s="278"/>
      <c r="Y67" s="279"/>
      <c r="AA67" s="126"/>
      <c r="AD67" s="119"/>
      <c r="AE67" s="118"/>
      <c r="AH67" s="189" t="s">
        <v>28</v>
      </c>
      <c r="AI67" s="293" t="s">
        <v>2</v>
      </c>
      <c r="AJ67" s="278"/>
      <c r="AK67" s="278"/>
      <c r="AL67" s="278"/>
      <c r="AM67" s="278"/>
      <c r="AN67" s="278"/>
      <c r="AO67" s="279"/>
      <c r="AQ67" s="126"/>
      <c r="AT67" s="119"/>
    </row>
    <row r="68" spans="1:46" ht="15" thickBot="1" x14ac:dyDescent="0.25">
      <c r="A68" s="118"/>
      <c r="C68" s="149" t="s">
        <v>24</v>
      </c>
      <c r="D68" s="129">
        <v>0</v>
      </c>
      <c r="E68" s="129">
        <v>1</v>
      </c>
      <c r="F68" s="129">
        <v>2</v>
      </c>
      <c r="G68" s="129">
        <v>3</v>
      </c>
      <c r="H68" s="129">
        <v>4</v>
      </c>
      <c r="I68" s="129">
        <v>5</v>
      </c>
      <c r="J68" s="130">
        <v>6</v>
      </c>
      <c r="L68" s="131" t="s">
        <v>6</v>
      </c>
      <c r="O68" s="119"/>
      <c r="P68" s="118"/>
      <c r="R68" s="149" t="s">
        <v>24</v>
      </c>
      <c r="S68" s="129">
        <v>0</v>
      </c>
      <c r="T68" s="129">
        <v>1</v>
      </c>
      <c r="U68" s="129">
        <v>2</v>
      </c>
      <c r="V68" s="129">
        <v>3</v>
      </c>
      <c r="W68" s="129">
        <v>4</v>
      </c>
      <c r="X68" s="129">
        <v>5</v>
      </c>
      <c r="Y68" s="130">
        <v>6</v>
      </c>
      <c r="AA68" s="131" t="s">
        <v>6</v>
      </c>
      <c r="AD68" s="119"/>
      <c r="AE68" s="118"/>
      <c r="AH68" s="149" t="s">
        <v>24</v>
      </c>
      <c r="AI68" s="129">
        <v>0</v>
      </c>
      <c r="AJ68" s="129">
        <v>1</v>
      </c>
      <c r="AK68" s="129">
        <v>2</v>
      </c>
      <c r="AL68" s="129">
        <v>3</v>
      </c>
      <c r="AM68" s="129">
        <v>4</v>
      </c>
      <c r="AN68" s="129">
        <v>5</v>
      </c>
      <c r="AO68" s="130">
        <v>6</v>
      </c>
      <c r="AQ68" s="131" t="s">
        <v>6</v>
      </c>
      <c r="AT68" s="119"/>
    </row>
    <row r="69" spans="1:46" x14ac:dyDescent="0.2">
      <c r="A69" s="118"/>
      <c r="C69" s="149" t="s">
        <v>25</v>
      </c>
      <c r="D69" s="132">
        <v>2.1000000000000001E-2</v>
      </c>
      <c r="E69" s="133">
        <v>0.03</v>
      </c>
      <c r="F69" s="133">
        <v>0.03</v>
      </c>
      <c r="G69" s="133">
        <v>0.03</v>
      </c>
      <c r="H69" s="150"/>
      <c r="I69" s="150"/>
      <c r="J69" s="151"/>
      <c r="L69" s="152"/>
      <c r="O69" s="119"/>
      <c r="P69" s="118"/>
      <c r="R69" s="149" t="s">
        <v>25</v>
      </c>
      <c r="S69" s="191">
        <v>1.89E-2</v>
      </c>
      <c r="T69" s="192">
        <v>3.78E-2</v>
      </c>
      <c r="U69" s="192">
        <v>6.6599999999999993E-2</v>
      </c>
      <c r="V69" s="192">
        <v>7.6500000000000012E-2</v>
      </c>
      <c r="W69" s="220"/>
      <c r="X69" s="220"/>
      <c r="Y69" s="221"/>
      <c r="Z69" s="222"/>
      <c r="AA69" s="223"/>
      <c r="AD69" s="119"/>
      <c r="AE69" s="118"/>
      <c r="AH69" s="149" t="s">
        <v>25</v>
      </c>
      <c r="AI69" s="191">
        <v>1.6800000000000002E-2</v>
      </c>
      <c r="AJ69" s="192">
        <v>3.3600000000000005E-2</v>
      </c>
      <c r="AK69" s="192">
        <v>5.9200000000000003E-2</v>
      </c>
      <c r="AL69" s="192">
        <v>6.8000000000000005E-2</v>
      </c>
      <c r="AM69" s="220"/>
      <c r="AN69" s="220"/>
      <c r="AO69" s="221"/>
      <c r="AP69" s="222"/>
      <c r="AQ69" s="223"/>
      <c r="AT69" s="119"/>
    </row>
    <row r="70" spans="1:46" x14ac:dyDescent="0.2">
      <c r="A70" s="118"/>
      <c r="C70" s="149" t="s">
        <v>26</v>
      </c>
      <c r="D70" s="168">
        <v>0.125</v>
      </c>
      <c r="E70" s="169">
        <v>0.13400000000000001</v>
      </c>
      <c r="F70" s="169">
        <v>0.16600000000000001</v>
      </c>
      <c r="G70" s="169">
        <v>0.19700000000000001</v>
      </c>
      <c r="H70" s="169">
        <v>0.82</v>
      </c>
      <c r="I70" s="169">
        <v>1</v>
      </c>
      <c r="J70" s="137">
        <v>1</v>
      </c>
      <c r="L70" s="138">
        <v>1</v>
      </c>
      <c r="O70" s="119"/>
      <c r="P70" s="118"/>
      <c r="R70" s="149" t="s">
        <v>26</v>
      </c>
      <c r="S70" s="196">
        <v>0.1125</v>
      </c>
      <c r="T70" s="197">
        <v>0.12060000000000001</v>
      </c>
      <c r="U70" s="197">
        <v>0.14940000000000001</v>
      </c>
      <c r="V70" s="197">
        <v>0.17730000000000001</v>
      </c>
      <c r="W70" s="197">
        <v>0.73799999999999999</v>
      </c>
      <c r="X70" s="197">
        <v>0.9</v>
      </c>
      <c r="Y70" s="198">
        <v>0.9</v>
      </c>
      <c r="Z70" s="222"/>
      <c r="AA70" s="199">
        <v>0.9</v>
      </c>
      <c r="AD70" s="119"/>
      <c r="AE70" s="118"/>
      <c r="AH70" s="149" t="s">
        <v>26</v>
      </c>
      <c r="AI70" s="196">
        <v>0.1</v>
      </c>
      <c r="AJ70" s="197">
        <v>0.10720000000000002</v>
      </c>
      <c r="AK70" s="197">
        <v>0.1328</v>
      </c>
      <c r="AL70" s="197">
        <v>0.15760000000000002</v>
      </c>
      <c r="AM70" s="197">
        <v>0.65600000000000003</v>
      </c>
      <c r="AN70" s="197">
        <v>0.8</v>
      </c>
      <c r="AO70" s="198">
        <v>0.8</v>
      </c>
      <c r="AP70" s="222"/>
      <c r="AQ70" s="199">
        <v>0.8</v>
      </c>
      <c r="AT70" s="119"/>
    </row>
    <row r="71" spans="1:46" ht="15" thickBot="1" x14ac:dyDescent="0.25">
      <c r="A71" s="118"/>
      <c r="C71" s="131" t="s">
        <v>27</v>
      </c>
      <c r="D71" s="140">
        <v>0.33</v>
      </c>
      <c r="E71" s="141">
        <v>0.4</v>
      </c>
      <c r="F71" s="141">
        <v>0.51</v>
      </c>
      <c r="G71" s="141">
        <v>0.91</v>
      </c>
      <c r="H71" s="141">
        <v>1</v>
      </c>
      <c r="I71" s="141">
        <v>1</v>
      </c>
      <c r="J71" s="142">
        <v>1</v>
      </c>
      <c r="L71" s="143">
        <v>1</v>
      </c>
      <c r="O71" s="119"/>
      <c r="P71" s="118"/>
      <c r="R71" s="131" t="s">
        <v>27</v>
      </c>
      <c r="S71" s="200">
        <v>0.29700000000000004</v>
      </c>
      <c r="T71" s="201">
        <v>0.36000000000000004</v>
      </c>
      <c r="U71" s="201">
        <v>0.45900000000000002</v>
      </c>
      <c r="V71" s="201">
        <v>0.81900000000000006</v>
      </c>
      <c r="W71" s="201">
        <v>0.9</v>
      </c>
      <c r="X71" s="201">
        <v>0.9</v>
      </c>
      <c r="Y71" s="202">
        <v>0.9</v>
      </c>
      <c r="Z71" s="222"/>
      <c r="AA71" s="203">
        <v>0.9</v>
      </c>
      <c r="AD71" s="119"/>
      <c r="AE71" s="118"/>
      <c r="AH71" s="131" t="s">
        <v>27</v>
      </c>
      <c r="AI71" s="200">
        <v>0.26400000000000001</v>
      </c>
      <c r="AJ71" s="201">
        <v>0.32000000000000006</v>
      </c>
      <c r="AK71" s="201">
        <v>0.40800000000000003</v>
      </c>
      <c r="AL71" s="201">
        <v>0.72800000000000009</v>
      </c>
      <c r="AM71" s="201">
        <v>0.8</v>
      </c>
      <c r="AN71" s="201">
        <v>0.8</v>
      </c>
      <c r="AO71" s="202">
        <v>0.8</v>
      </c>
      <c r="AP71" s="222"/>
      <c r="AQ71" s="203">
        <v>0.8</v>
      </c>
      <c r="AT71" s="119"/>
    </row>
    <row r="72" spans="1:46" x14ac:dyDescent="0.2">
      <c r="A72" s="118"/>
      <c r="O72" s="119"/>
      <c r="P72" s="118"/>
      <c r="AD72" s="119"/>
      <c r="AE72" s="118"/>
      <c r="AT72" s="119"/>
    </row>
    <row r="73" spans="1:46" x14ac:dyDescent="0.2">
      <c r="A73" s="153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46"/>
      <c r="P73" s="153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46"/>
      <c r="AE73" s="153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46"/>
    </row>
    <row r="74" spans="1:46" ht="14.25" hidden="1" customHeight="1" x14ac:dyDescent="0.2"/>
  </sheetData>
  <mergeCells count="52">
    <mergeCell ref="D67:J67"/>
    <mergeCell ref="B29:C29"/>
    <mergeCell ref="B21:C21"/>
    <mergeCell ref="B55:C55"/>
    <mergeCell ref="B47:C47"/>
    <mergeCell ref="B42:C42"/>
    <mergeCell ref="B37:C37"/>
    <mergeCell ref="D47:J47"/>
    <mergeCell ref="AS21:AS22"/>
    <mergeCell ref="AI29:AO29"/>
    <mergeCell ref="AS29:AS30"/>
    <mergeCell ref="N47:N48"/>
    <mergeCell ref="D55:J55"/>
    <mergeCell ref="N55:N56"/>
    <mergeCell ref="N21:N22"/>
    <mergeCell ref="N29:N30"/>
    <mergeCell ref="D29:J29"/>
    <mergeCell ref="N37:N38"/>
    <mergeCell ref="N42:N43"/>
    <mergeCell ref="D37:E37"/>
    <mergeCell ref="D42:E42"/>
    <mergeCell ref="D21:J21"/>
    <mergeCell ref="AG37:AH37"/>
    <mergeCell ref="AI37:AJ37"/>
    <mergeCell ref="AI42:AJ42"/>
    <mergeCell ref="AI21:AO21"/>
    <mergeCell ref="AI67:AO67"/>
    <mergeCell ref="AG47:AH47"/>
    <mergeCell ref="AI47:AO47"/>
    <mergeCell ref="AG55:AH55"/>
    <mergeCell ref="AI55:AO55"/>
    <mergeCell ref="AC21:AC22"/>
    <mergeCell ref="Q29:R29"/>
    <mergeCell ref="S29:Y29"/>
    <mergeCell ref="AC29:AC30"/>
    <mergeCell ref="AG42:AH42"/>
    <mergeCell ref="B5:F5"/>
    <mergeCell ref="S67:Y67"/>
    <mergeCell ref="Q47:R47"/>
    <mergeCell ref="S47:Y47"/>
    <mergeCell ref="AC47:AC48"/>
    <mergeCell ref="Q55:R55"/>
    <mergeCell ref="S55:Y55"/>
    <mergeCell ref="AC55:AC56"/>
    <mergeCell ref="Q37:R37"/>
    <mergeCell ref="S37:T37"/>
    <mergeCell ref="AC37:AC38"/>
    <mergeCell ref="Q42:R42"/>
    <mergeCell ref="S42:T42"/>
    <mergeCell ref="AC42:AC43"/>
    <mergeCell ref="Q21:R21"/>
    <mergeCell ref="S21:Y21"/>
  </mergeCells>
  <conditionalFormatting sqref="F1:F2">
    <cfRule type="cellIs" dxfId="3" priority="1" operator="equal">
      <formula>"May be incomplete"</formula>
    </cfRule>
    <cfRule type="cellIs" dxfId="2" priority="2" operator="equal">
      <formula>"N/A"</formula>
    </cfRule>
    <cfRule type="cellIs" dxfId="1" priority="3" operator="equal">
      <formula>"Complete"</formula>
    </cfRule>
    <cfRule type="cellIs" dxfId="0" priority="4" operator="equal">
      <formula>"Incomplete"</formula>
    </cfRule>
  </conditionalFormatting>
  <pageMargins left="0.7" right="0.7" top="0.75" bottom="0.75" header="0.3" footer="0.3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51</vt:i4>
      </vt:variant>
    </vt:vector>
  </HeadingPairs>
  <TitlesOfParts>
    <vt:vector size="58" baseType="lpstr">
      <vt:lpstr>CHange log</vt:lpstr>
      <vt:lpstr>Index</vt:lpstr>
      <vt:lpstr>Spread Risk SCR</vt:lpstr>
      <vt:lpstr>Bonds</vt:lpstr>
      <vt:lpstr>Securitisations</vt:lpstr>
      <vt:lpstr>Credit Derivative</vt:lpstr>
      <vt:lpstr>Data</vt:lpstr>
      <vt:lpstr>BOF_Bond_200</vt:lpstr>
      <vt:lpstr>BOF_Sec_200</vt:lpstr>
      <vt:lpstr>Bond_Base_100</vt:lpstr>
      <vt:lpstr>Bond_Base_200</vt:lpstr>
      <vt:lpstr>Bond_Base_50</vt:lpstr>
      <vt:lpstr>Bond_Base_MCR_100</vt:lpstr>
      <vt:lpstr>Bond_Base_MCR_200</vt:lpstr>
      <vt:lpstr>Bond_Base_MCR_50</vt:lpstr>
      <vt:lpstr>Bond_Base_UR_100</vt:lpstr>
      <vt:lpstr>Bond_Base_UR_200</vt:lpstr>
      <vt:lpstr>Bond_Base_UR_50</vt:lpstr>
      <vt:lpstr>Bond_Mult_100</vt:lpstr>
      <vt:lpstr>Bond_Mult_200</vt:lpstr>
      <vt:lpstr>Bond_Mult_50</vt:lpstr>
      <vt:lpstr>Bond_Mult_MCR_100</vt:lpstr>
      <vt:lpstr>Bond_Mult_MCR_200</vt:lpstr>
      <vt:lpstr>Bond_Mult_MCR_50</vt:lpstr>
      <vt:lpstr>Bond_Mult_UR_100</vt:lpstr>
      <vt:lpstr>Bond_Mult_UR_200</vt:lpstr>
      <vt:lpstr>Bond_Mult_UR_50</vt:lpstr>
      <vt:lpstr>Cov_Bond_Base_100</vt:lpstr>
      <vt:lpstr>Cov_Bond_Base_200</vt:lpstr>
      <vt:lpstr>Cov_Bond_Base_50</vt:lpstr>
      <vt:lpstr>Cov_Bond_Mult_100</vt:lpstr>
      <vt:lpstr>Cov_Bond_Mult_200</vt:lpstr>
      <vt:lpstr>Cov_Bond_Mult_50</vt:lpstr>
      <vt:lpstr>Cov_CQS</vt:lpstr>
      <vt:lpstr>Cov_Range</vt:lpstr>
      <vt:lpstr>CQS</vt:lpstr>
      <vt:lpstr>Gilt_Base_100</vt:lpstr>
      <vt:lpstr>Gilt_Base_200</vt:lpstr>
      <vt:lpstr>Gilt_Base_50</vt:lpstr>
      <vt:lpstr>Gilt_Mult_100</vt:lpstr>
      <vt:lpstr>Gilt_Mult_200</vt:lpstr>
      <vt:lpstr>Gilt_Mult_50</vt:lpstr>
      <vt:lpstr>Mkt_Sp_cd_200</vt:lpstr>
      <vt:lpstr>Mkt_sp_cd_Down_200</vt:lpstr>
      <vt:lpstr>Mkt_sp_cd_Up_200</vt:lpstr>
      <vt:lpstr>Range</vt:lpstr>
      <vt:lpstr>Sec_Mult_100</vt:lpstr>
      <vt:lpstr>Sec_Mult_200</vt:lpstr>
      <vt:lpstr>Sec_Mult_50</vt:lpstr>
      <vt:lpstr>Sec_Mult_UR_100</vt:lpstr>
      <vt:lpstr>Sec_Mult_UR_200</vt:lpstr>
      <vt:lpstr>Sec_Mult_UR_50</vt:lpstr>
      <vt:lpstr>Sec_Type_100</vt:lpstr>
      <vt:lpstr>Sec_Type_200</vt:lpstr>
      <vt:lpstr>Sec_Type_50</vt:lpstr>
      <vt:lpstr>Solv_Ratio_CQS_Map_100</vt:lpstr>
      <vt:lpstr>Solv_Ratio_CQS_Map_200</vt:lpstr>
      <vt:lpstr>Solv_Ratio_CQS_Map_50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Brown</dc:creator>
  <cp:lastModifiedBy>Eltman, Sian</cp:lastModifiedBy>
  <cp:lastPrinted>2017-07-26T10:30:50Z</cp:lastPrinted>
  <dcterms:created xsi:type="dcterms:W3CDTF">2015-10-06T09:06:00Z</dcterms:created>
  <dcterms:modified xsi:type="dcterms:W3CDTF">2024-05-28T09:02:28Z</dcterms:modified>
</cp:coreProperties>
</file>