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iltys.government.iomgov\root\FSA_Shared\Supervision\Actuarial\Regulations\Life\Templates\working copies of templates\UPdate 10 for data warehouse\Helper templates\"/>
    </mc:Choice>
  </mc:AlternateContent>
  <bookViews>
    <workbookView xWindow="0" yWindow="0" windowWidth="24000" windowHeight="9270" activeTab="1"/>
  </bookViews>
  <sheets>
    <sheet name="Index" sheetId="39" r:id="rId1"/>
    <sheet name="Type 1 Exposures" sheetId="9" r:id="rId2"/>
    <sheet name="Capital requirement" sheetId="10" r:id="rId3"/>
    <sheet name="Mapping" sheetId="38" state="hidden" r:id="rId4"/>
  </sheets>
  <definedNames>
    <definedName name="Base_Assets">'Capital requirement'!#REF!</definedName>
    <definedName name="Base_VDB">'Capital requirement'!#REF!</definedName>
    <definedName name="Base_VGB">'Capital requirement'!#REF!</definedName>
  </definedNames>
  <calcPr calcId="162913"/>
</workbook>
</file>

<file path=xl/calcChain.xml><?xml version="1.0" encoding="utf-8"?>
<calcChain xmlns="http://schemas.openxmlformats.org/spreadsheetml/2006/main">
  <c r="S8" i="10" l="1"/>
  <c r="R8" i="10"/>
  <c r="T8" i="10"/>
  <c r="U45" i="9"/>
  <c r="G7" i="9" l="1"/>
  <c r="G8" i="9"/>
  <c r="F10" i="10" s="1"/>
  <c r="G11" i="9"/>
  <c r="F13" i="10" s="1"/>
  <c r="G12" i="9"/>
  <c r="F14" i="10" s="1"/>
  <c r="G14" i="9"/>
  <c r="F16" i="10" s="1"/>
  <c r="G15" i="9"/>
  <c r="F17" i="10" s="1"/>
  <c r="G16" i="9"/>
  <c r="F18" i="10" s="1"/>
  <c r="G17" i="9"/>
  <c r="F19" i="10" s="1"/>
  <c r="G19" i="9"/>
  <c r="F21" i="10" s="1"/>
  <c r="G20" i="9"/>
  <c r="F22" i="10" s="1"/>
  <c r="G21" i="9"/>
  <c r="F23" i="10" s="1"/>
  <c r="F9" i="10"/>
  <c r="E8" i="9"/>
  <c r="E11" i="9"/>
  <c r="E12" i="9"/>
  <c r="E14" i="9"/>
  <c r="E15" i="9"/>
  <c r="E16" i="9"/>
  <c r="E17" i="9"/>
  <c r="E19" i="9"/>
  <c r="E20" i="9"/>
  <c r="E21" i="9"/>
  <c r="U8" i="10"/>
  <c r="N8" i="10"/>
  <c r="O8" i="10"/>
  <c r="P8" i="10"/>
  <c r="Q8" i="10"/>
  <c r="V8" i="10"/>
  <c r="N9" i="10"/>
  <c r="O9" i="10"/>
  <c r="P9" i="10"/>
  <c r="Q9" i="10"/>
  <c r="R9" i="10"/>
  <c r="S9" i="10"/>
  <c r="T9" i="10"/>
  <c r="U9" i="10"/>
  <c r="V9" i="10"/>
  <c r="N10" i="10"/>
  <c r="O10" i="10"/>
  <c r="P10" i="10"/>
  <c r="Q10" i="10"/>
  <c r="R10" i="10"/>
  <c r="S10" i="10"/>
  <c r="T10" i="10"/>
  <c r="U10" i="10"/>
  <c r="V10" i="10"/>
  <c r="N11" i="10"/>
  <c r="O11" i="10"/>
  <c r="P11" i="10"/>
  <c r="Q11" i="10"/>
  <c r="R11" i="10"/>
  <c r="S11" i="10"/>
  <c r="T11" i="10"/>
  <c r="U11" i="10"/>
  <c r="V11" i="10"/>
  <c r="N12" i="10"/>
  <c r="O12" i="10"/>
  <c r="P12" i="10"/>
  <c r="Q12" i="10"/>
  <c r="R12" i="10"/>
  <c r="S12" i="10"/>
  <c r="T12" i="10"/>
  <c r="U12" i="10"/>
  <c r="V12" i="10"/>
  <c r="N13" i="10"/>
  <c r="O13" i="10"/>
  <c r="P13" i="10"/>
  <c r="Q13" i="10"/>
  <c r="R13" i="10"/>
  <c r="S13" i="10"/>
  <c r="T13" i="10"/>
  <c r="U13" i="10"/>
  <c r="V13" i="10"/>
  <c r="N14" i="10"/>
  <c r="O14" i="10"/>
  <c r="P14" i="10"/>
  <c r="Q14" i="10"/>
  <c r="R14" i="10"/>
  <c r="S14" i="10"/>
  <c r="T14" i="10"/>
  <c r="U14" i="10"/>
  <c r="V14" i="10"/>
  <c r="N15" i="10"/>
  <c r="O15" i="10"/>
  <c r="P15" i="10"/>
  <c r="Q15" i="10"/>
  <c r="R15" i="10"/>
  <c r="S15" i="10"/>
  <c r="T15" i="10"/>
  <c r="U15" i="10"/>
  <c r="V15" i="10"/>
  <c r="N16" i="10"/>
  <c r="O16" i="10"/>
  <c r="P16" i="10"/>
  <c r="Q16" i="10"/>
  <c r="R16" i="10"/>
  <c r="S16" i="10"/>
  <c r="T16" i="10"/>
  <c r="U16" i="10"/>
  <c r="V16" i="10"/>
  <c r="N17" i="10"/>
  <c r="O17" i="10"/>
  <c r="P17" i="10"/>
  <c r="Q17" i="10"/>
  <c r="R17" i="10"/>
  <c r="S17" i="10"/>
  <c r="T17" i="10"/>
  <c r="U17" i="10"/>
  <c r="V17" i="10"/>
  <c r="N18" i="10"/>
  <c r="O18" i="10"/>
  <c r="P18" i="10"/>
  <c r="Q18" i="10"/>
  <c r="R18" i="10"/>
  <c r="S18" i="10"/>
  <c r="T18" i="10"/>
  <c r="U18" i="10"/>
  <c r="V18" i="10"/>
  <c r="N19" i="10"/>
  <c r="O19" i="10"/>
  <c r="P19" i="10"/>
  <c r="Q19" i="10"/>
  <c r="R19" i="10"/>
  <c r="S19" i="10"/>
  <c r="T19" i="10"/>
  <c r="U19" i="10"/>
  <c r="V19" i="10"/>
  <c r="N20" i="10"/>
  <c r="O20" i="10"/>
  <c r="P20" i="10"/>
  <c r="Q20" i="10"/>
  <c r="R20" i="10"/>
  <c r="S20" i="10"/>
  <c r="T20" i="10"/>
  <c r="U20" i="10"/>
  <c r="V20" i="10"/>
  <c r="N21" i="10"/>
  <c r="O21" i="10"/>
  <c r="P21" i="10"/>
  <c r="Q21" i="10"/>
  <c r="R21" i="10"/>
  <c r="S21" i="10"/>
  <c r="T21" i="10"/>
  <c r="U21" i="10"/>
  <c r="V21" i="10"/>
  <c r="N22" i="10"/>
  <c r="O22" i="10"/>
  <c r="P22" i="10"/>
  <c r="Q22" i="10"/>
  <c r="R22" i="10"/>
  <c r="S22" i="10"/>
  <c r="T22" i="10"/>
  <c r="U22" i="10"/>
  <c r="V22" i="10"/>
  <c r="N23" i="10"/>
  <c r="O23" i="10"/>
  <c r="P23" i="10"/>
  <c r="Q23" i="10"/>
  <c r="R23" i="10"/>
  <c r="S23" i="10"/>
  <c r="T23" i="10"/>
  <c r="U23" i="10"/>
  <c r="V23" i="10"/>
  <c r="N24" i="10"/>
  <c r="O24" i="10"/>
  <c r="P24" i="10"/>
  <c r="Q24" i="10"/>
  <c r="R24" i="10"/>
  <c r="S24" i="10"/>
  <c r="T24" i="10"/>
  <c r="U24" i="10"/>
  <c r="V24" i="10"/>
  <c r="E16" i="10" l="1"/>
  <c r="E17" i="10"/>
  <c r="E18" i="10"/>
  <c r="E19" i="10"/>
  <c r="E21" i="10"/>
  <c r="E22" i="10"/>
  <c r="E23" i="10"/>
  <c r="X23" i="10"/>
  <c r="X22" i="10"/>
  <c r="X21" i="10"/>
  <c r="X20" i="10"/>
  <c r="X19" i="10"/>
  <c r="X18" i="10"/>
  <c r="X17" i="10"/>
  <c r="X16" i="10"/>
  <c r="X15" i="10"/>
  <c r="M7" i="10" l="1"/>
  <c r="W7" i="10"/>
  <c r="X14" i="10"/>
  <c r="W24" i="10" l="1"/>
  <c r="W8" i="10"/>
  <c r="W23" i="10"/>
  <c r="W22" i="10"/>
  <c r="W21" i="10"/>
  <c r="W20" i="10"/>
  <c r="W19" i="10"/>
  <c r="W18" i="10"/>
  <c r="W17" i="10"/>
  <c r="W16" i="10"/>
  <c r="W15" i="10"/>
  <c r="M11" i="10"/>
  <c r="M23" i="10"/>
  <c r="M22" i="10"/>
  <c r="M21" i="10"/>
  <c r="M20" i="10"/>
  <c r="M19" i="10"/>
  <c r="M18" i="10"/>
  <c r="M17" i="10"/>
  <c r="M16" i="10"/>
  <c r="M15" i="10"/>
  <c r="M14" i="10"/>
  <c r="M8" i="10"/>
  <c r="M13" i="10"/>
  <c r="M10" i="10"/>
  <c r="M24" i="10"/>
  <c r="M12" i="10"/>
  <c r="M9" i="10"/>
  <c r="Y169" i="9"/>
  <c r="AA169" i="9" s="1"/>
  <c r="W169" i="9"/>
  <c r="U169" i="9"/>
  <c r="Y168" i="9"/>
  <c r="AA168" i="9" s="1"/>
  <c r="W168" i="9"/>
  <c r="U168" i="9"/>
  <c r="Y167" i="9"/>
  <c r="AA167" i="9" s="1"/>
  <c r="W167" i="9"/>
  <c r="U167" i="9"/>
  <c r="Y166" i="9"/>
  <c r="AA166" i="9" s="1"/>
  <c r="W166" i="9"/>
  <c r="U166" i="9"/>
  <c r="Y165" i="9"/>
  <c r="AA165" i="9" s="1"/>
  <c r="W165" i="9"/>
  <c r="U165" i="9"/>
  <c r="Y164" i="9"/>
  <c r="AA164" i="9" s="1"/>
  <c r="W164" i="9"/>
  <c r="U164" i="9"/>
  <c r="Y163" i="9"/>
  <c r="AA163" i="9" s="1"/>
  <c r="W163" i="9"/>
  <c r="U163" i="9"/>
  <c r="Y162" i="9"/>
  <c r="AA162" i="9" s="1"/>
  <c r="W162" i="9"/>
  <c r="U162" i="9"/>
  <c r="Y161" i="9"/>
  <c r="AA161" i="9" s="1"/>
  <c r="W161" i="9"/>
  <c r="U161" i="9"/>
  <c r="Y160" i="9"/>
  <c r="AA160" i="9" s="1"/>
  <c r="W160" i="9"/>
  <c r="U160" i="9"/>
  <c r="Y159" i="9"/>
  <c r="AA159" i="9" s="1"/>
  <c r="W159" i="9"/>
  <c r="U159" i="9"/>
  <c r="Y158" i="9"/>
  <c r="AA158" i="9" s="1"/>
  <c r="W158" i="9"/>
  <c r="U158" i="9"/>
  <c r="Y157" i="9"/>
  <c r="AA157" i="9" s="1"/>
  <c r="W157" i="9"/>
  <c r="U157" i="9"/>
  <c r="Y156" i="9"/>
  <c r="AA156" i="9" s="1"/>
  <c r="W156" i="9"/>
  <c r="U156" i="9"/>
  <c r="Y155" i="9"/>
  <c r="AA155" i="9" s="1"/>
  <c r="W155" i="9"/>
  <c r="U155" i="9"/>
  <c r="Y154" i="9"/>
  <c r="AA154" i="9" s="1"/>
  <c r="W154" i="9"/>
  <c r="U154" i="9"/>
  <c r="Y153" i="9"/>
  <c r="AA153" i="9" s="1"/>
  <c r="W153" i="9"/>
  <c r="U153" i="9"/>
  <c r="Y152" i="9"/>
  <c r="AA152" i="9" s="1"/>
  <c r="W152" i="9"/>
  <c r="U152" i="9"/>
  <c r="Y151" i="9"/>
  <c r="AA151" i="9" s="1"/>
  <c r="W151" i="9"/>
  <c r="U151" i="9"/>
  <c r="Y150" i="9"/>
  <c r="AA150" i="9" s="1"/>
  <c r="W150" i="9"/>
  <c r="U150" i="9"/>
  <c r="Y149" i="9"/>
  <c r="AA149" i="9" s="1"/>
  <c r="W149" i="9"/>
  <c r="U149" i="9"/>
  <c r="Y148" i="9"/>
  <c r="AA148" i="9" s="1"/>
  <c r="W148" i="9"/>
  <c r="U148" i="9"/>
  <c r="Y147" i="9"/>
  <c r="AA147" i="9" s="1"/>
  <c r="W147" i="9"/>
  <c r="U147" i="9"/>
  <c r="Y146" i="9"/>
  <c r="AA146" i="9" s="1"/>
  <c r="W146" i="9"/>
  <c r="U146" i="9"/>
  <c r="Y145" i="9"/>
  <c r="AA145" i="9" s="1"/>
  <c r="W145" i="9"/>
  <c r="U145" i="9"/>
  <c r="Y144" i="9"/>
  <c r="AA144" i="9" s="1"/>
  <c r="W144" i="9"/>
  <c r="U144" i="9"/>
  <c r="Y143" i="9"/>
  <c r="AA143" i="9" s="1"/>
  <c r="W143" i="9"/>
  <c r="U143" i="9"/>
  <c r="Y142" i="9"/>
  <c r="AA142" i="9" s="1"/>
  <c r="W142" i="9"/>
  <c r="U142" i="9"/>
  <c r="Y141" i="9"/>
  <c r="AA141" i="9" s="1"/>
  <c r="W141" i="9"/>
  <c r="U141" i="9"/>
  <c r="Y140" i="9"/>
  <c r="AA140" i="9" s="1"/>
  <c r="W140" i="9"/>
  <c r="U140" i="9"/>
  <c r="Y139" i="9"/>
  <c r="AA139" i="9" s="1"/>
  <c r="W139" i="9"/>
  <c r="U139" i="9"/>
  <c r="Y138" i="9"/>
  <c r="AA138" i="9" s="1"/>
  <c r="W138" i="9"/>
  <c r="U138" i="9"/>
  <c r="Y137" i="9"/>
  <c r="AA137" i="9" s="1"/>
  <c r="W137" i="9"/>
  <c r="U137" i="9"/>
  <c r="Y136" i="9"/>
  <c r="AA136" i="9" s="1"/>
  <c r="W136" i="9"/>
  <c r="U136" i="9"/>
  <c r="Y135" i="9"/>
  <c r="AA135" i="9" s="1"/>
  <c r="W135" i="9"/>
  <c r="U135" i="9"/>
  <c r="Y134" i="9"/>
  <c r="AA134" i="9" s="1"/>
  <c r="W134" i="9"/>
  <c r="U134" i="9"/>
  <c r="Y133" i="9"/>
  <c r="AA133" i="9" s="1"/>
  <c r="W133" i="9"/>
  <c r="U133" i="9"/>
  <c r="Y132" i="9"/>
  <c r="AA132" i="9" s="1"/>
  <c r="W132" i="9"/>
  <c r="U132" i="9"/>
  <c r="Y131" i="9"/>
  <c r="AA131" i="9" s="1"/>
  <c r="W131" i="9"/>
  <c r="U131" i="9"/>
  <c r="Y130" i="9"/>
  <c r="AA130" i="9" s="1"/>
  <c r="W130" i="9"/>
  <c r="U130" i="9"/>
  <c r="Y129" i="9"/>
  <c r="AA129" i="9" s="1"/>
  <c r="W129" i="9"/>
  <c r="U129" i="9"/>
  <c r="Y128" i="9"/>
  <c r="AA128" i="9" s="1"/>
  <c r="W128" i="9"/>
  <c r="U128" i="9"/>
  <c r="Y127" i="9"/>
  <c r="AA127" i="9" s="1"/>
  <c r="W127" i="9"/>
  <c r="U127" i="9"/>
  <c r="Y126" i="9"/>
  <c r="AA126" i="9" s="1"/>
  <c r="W126" i="9"/>
  <c r="U126" i="9"/>
  <c r="Y125" i="9"/>
  <c r="AA125" i="9" s="1"/>
  <c r="W125" i="9"/>
  <c r="U125" i="9"/>
  <c r="Y124" i="9"/>
  <c r="AA124" i="9" s="1"/>
  <c r="W124" i="9"/>
  <c r="U124" i="9"/>
  <c r="Y123" i="9"/>
  <c r="AA123" i="9" s="1"/>
  <c r="W123" i="9"/>
  <c r="U123" i="9"/>
  <c r="Y122" i="9"/>
  <c r="AA122" i="9" s="1"/>
  <c r="W122" i="9"/>
  <c r="U122" i="9"/>
  <c r="Y121" i="9"/>
  <c r="AA121" i="9" s="1"/>
  <c r="W121" i="9"/>
  <c r="U121" i="9"/>
  <c r="Y120" i="9"/>
  <c r="AA120" i="9" s="1"/>
  <c r="W120" i="9"/>
  <c r="U120" i="9"/>
  <c r="Y119" i="9"/>
  <c r="AA119" i="9" s="1"/>
  <c r="W119" i="9"/>
  <c r="U119" i="9"/>
  <c r="Y118" i="9"/>
  <c r="AA118" i="9" s="1"/>
  <c r="W118" i="9"/>
  <c r="U118" i="9"/>
  <c r="Y117" i="9"/>
  <c r="AA117" i="9" s="1"/>
  <c r="W117" i="9"/>
  <c r="U117" i="9"/>
  <c r="Y116" i="9"/>
  <c r="AA116" i="9" s="1"/>
  <c r="W116" i="9"/>
  <c r="U116" i="9"/>
  <c r="Y115" i="9"/>
  <c r="AA115" i="9" s="1"/>
  <c r="W115" i="9"/>
  <c r="U115" i="9"/>
  <c r="Y114" i="9"/>
  <c r="AA114" i="9" s="1"/>
  <c r="W114" i="9"/>
  <c r="U114" i="9"/>
  <c r="Y113" i="9"/>
  <c r="AA113" i="9" s="1"/>
  <c r="W113" i="9"/>
  <c r="U113" i="9"/>
  <c r="Y112" i="9"/>
  <c r="AA112" i="9" s="1"/>
  <c r="W112" i="9"/>
  <c r="U112" i="9"/>
  <c r="Y111" i="9"/>
  <c r="AA111" i="9" s="1"/>
  <c r="W111" i="9"/>
  <c r="U111" i="9"/>
  <c r="Y110" i="9"/>
  <c r="AA110" i="9" s="1"/>
  <c r="W110" i="9"/>
  <c r="U110" i="9"/>
  <c r="Y109" i="9"/>
  <c r="AA109" i="9" s="1"/>
  <c r="W109" i="9"/>
  <c r="U109" i="9"/>
  <c r="Y108" i="9"/>
  <c r="AA108" i="9" s="1"/>
  <c r="W108" i="9"/>
  <c r="U108" i="9"/>
  <c r="Y107" i="9"/>
  <c r="AA107" i="9" s="1"/>
  <c r="W107" i="9"/>
  <c r="U107" i="9"/>
  <c r="Y106" i="9"/>
  <c r="AA106" i="9" s="1"/>
  <c r="W106" i="9"/>
  <c r="U106" i="9"/>
  <c r="Y105" i="9"/>
  <c r="AA105" i="9" s="1"/>
  <c r="W105" i="9"/>
  <c r="U105" i="9"/>
  <c r="Y104" i="9"/>
  <c r="AA104" i="9" s="1"/>
  <c r="W104" i="9"/>
  <c r="U104" i="9"/>
  <c r="Y103" i="9"/>
  <c r="AA103" i="9" s="1"/>
  <c r="W103" i="9"/>
  <c r="U103" i="9"/>
  <c r="Y102" i="9"/>
  <c r="AA102" i="9" s="1"/>
  <c r="W102" i="9"/>
  <c r="U102" i="9"/>
  <c r="Y101" i="9"/>
  <c r="AA101" i="9" s="1"/>
  <c r="W101" i="9"/>
  <c r="U101" i="9"/>
  <c r="Y100" i="9"/>
  <c r="AA100" i="9" s="1"/>
  <c r="W100" i="9"/>
  <c r="U100" i="9"/>
  <c r="Y99" i="9"/>
  <c r="AA99" i="9" s="1"/>
  <c r="W99" i="9"/>
  <c r="U99" i="9"/>
  <c r="Y98" i="9"/>
  <c r="AA98" i="9" s="1"/>
  <c r="W98" i="9"/>
  <c r="U98" i="9"/>
  <c r="Y97" i="9"/>
  <c r="AA97" i="9" s="1"/>
  <c r="W97" i="9"/>
  <c r="U97" i="9"/>
  <c r="Y96" i="9"/>
  <c r="AA96" i="9" s="1"/>
  <c r="W96" i="9"/>
  <c r="U96" i="9"/>
  <c r="Y95" i="9"/>
  <c r="AA95" i="9" s="1"/>
  <c r="W95" i="9"/>
  <c r="U95" i="9"/>
  <c r="Y94" i="9"/>
  <c r="AA94" i="9" s="1"/>
  <c r="W94" i="9"/>
  <c r="U94" i="9"/>
  <c r="Y93" i="9"/>
  <c r="AA93" i="9" s="1"/>
  <c r="W93" i="9"/>
  <c r="U93" i="9"/>
  <c r="Y92" i="9"/>
  <c r="AA92" i="9" s="1"/>
  <c r="W92" i="9"/>
  <c r="U92" i="9"/>
  <c r="Y91" i="9"/>
  <c r="AA91" i="9" s="1"/>
  <c r="W91" i="9"/>
  <c r="U91" i="9"/>
  <c r="Y90" i="9"/>
  <c r="AA90" i="9" s="1"/>
  <c r="W90" i="9"/>
  <c r="U90" i="9"/>
  <c r="Y89" i="9"/>
  <c r="AA89" i="9" s="1"/>
  <c r="W89" i="9"/>
  <c r="U89" i="9"/>
  <c r="Y88" i="9"/>
  <c r="AA88" i="9" s="1"/>
  <c r="W88" i="9"/>
  <c r="U88" i="9"/>
  <c r="Y87" i="9"/>
  <c r="AA87" i="9" s="1"/>
  <c r="W87" i="9"/>
  <c r="U87" i="9"/>
  <c r="Y86" i="9"/>
  <c r="AA86" i="9" s="1"/>
  <c r="W86" i="9"/>
  <c r="U86" i="9"/>
  <c r="Y85" i="9"/>
  <c r="AA85" i="9" s="1"/>
  <c r="W85" i="9"/>
  <c r="U85" i="9"/>
  <c r="Y84" i="9"/>
  <c r="AA84" i="9" s="1"/>
  <c r="W84" i="9"/>
  <c r="U84" i="9"/>
  <c r="Y83" i="9"/>
  <c r="AA83" i="9" s="1"/>
  <c r="W83" i="9"/>
  <c r="U83" i="9"/>
  <c r="Y82" i="9"/>
  <c r="AA82" i="9" s="1"/>
  <c r="W82" i="9"/>
  <c r="U82" i="9"/>
  <c r="Y81" i="9"/>
  <c r="AA81" i="9" s="1"/>
  <c r="W81" i="9"/>
  <c r="U81" i="9"/>
  <c r="Y80" i="9"/>
  <c r="AA80" i="9" s="1"/>
  <c r="W80" i="9"/>
  <c r="U80" i="9"/>
  <c r="Y79" i="9"/>
  <c r="AA79" i="9" s="1"/>
  <c r="W79" i="9"/>
  <c r="U79" i="9"/>
  <c r="Y78" i="9"/>
  <c r="AA78" i="9" s="1"/>
  <c r="W78" i="9"/>
  <c r="U78" i="9"/>
  <c r="Y77" i="9"/>
  <c r="AA77" i="9" s="1"/>
  <c r="W77" i="9"/>
  <c r="U77" i="9"/>
  <c r="Y76" i="9"/>
  <c r="AA76" i="9" s="1"/>
  <c r="W76" i="9"/>
  <c r="U76" i="9"/>
  <c r="Y75" i="9"/>
  <c r="AA75" i="9" s="1"/>
  <c r="W75" i="9"/>
  <c r="U75" i="9"/>
  <c r="Y74" i="9"/>
  <c r="AA74" i="9" s="1"/>
  <c r="W74" i="9"/>
  <c r="U74" i="9"/>
  <c r="Y73" i="9"/>
  <c r="AA73" i="9" s="1"/>
  <c r="W73" i="9"/>
  <c r="U73" i="9"/>
  <c r="Y72" i="9"/>
  <c r="AA72" i="9" s="1"/>
  <c r="W72" i="9"/>
  <c r="U72" i="9"/>
  <c r="Y71" i="9"/>
  <c r="AA71" i="9" s="1"/>
  <c r="W71" i="9"/>
  <c r="U71" i="9"/>
  <c r="Y70" i="9"/>
  <c r="AA70" i="9" s="1"/>
  <c r="W70" i="9"/>
  <c r="U70" i="9"/>
  <c r="Y69" i="9"/>
  <c r="AA69" i="9" s="1"/>
  <c r="W69" i="9"/>
  <c r="U69" i="9"/>
  <c r="Y68" i="9"/>
  <c r="AA68" i="9" s="1"/>
  <c r="W68" i="9"/>
  <c r="U68" i="9"/>
  <c r="Y67" i="9"/>
  <c r="AA67" i="9" s="1"/>
  <c r="W67" i="9"/>
  <c r="U67" i="9"/>
  <c r="Y66" i="9"/>
  <c r="AA66" i="9" s="1"/>
  <c r="W66" i="9"/>
  <c r="U66" i="9"/>
  <c r="Y65" i="9"/>
  <c r="AA65" i="9" s="1"/>
  <c r="W65" i="9"/>
  <c r="U65" i="9"/>
  <c r="A1" i="10"/>
  <c r="A1" i="38"/>
  <c r="A1" i="9"/>
  <c r="W45" i="9" l="1"/>
  <c r="Y45" i="9" s="1"/>
  <c r="E13" i="9" s="1"/>
  <c r="E15" i="10" s="1"/>
  <c r="X13" i="10" l="1"/>
  <c r="E41" i="10"/>
  <c r="X8" i="10"/>
  <c r="X9" i="10"/>
  <c r="E10" i="10"/>
  <c r="E10" i="9" l="1"/>
  <c r="E7" i="9"/>
  <c r="E9" i="10" s="1"/>
  <c r="E9" i="9"/>
  <c r="AA45" i="9"/>
  <c r="G13" i="9" s="1"/>
  <c r="F15" i="10" s="1"/>
  <c r="B24" i="39"/>
  <c r="B20" i="39"/>
  <c r="B22" i="39"/>
  <c r="A1" i="39"/>
  <c r="G9" i="9" l="1"/>
  <c r="F11" i="10" s="1"/>
  <c r="G10" i="9"/>
  <c r="F12" i="10" s="1"/>
  <c r="X24" i="10"/>
  <c r="X12" i="10"/>
  <c r="X11" i="10"/>
  <c r="X10" i="10"/>
  <c r="Y64" i="9" l="1"/>
  <c r="AA64" i="9" s="1"/>
  <c r="Y63" i="9"/>
  <c r="AA63" i="9" s="1"/>
  <c r="Y62" i="9"/>
  <c r="AA62" i="9" s="1"/>
  <c r="Y61" i="9"/>
  <c r="AA61" i="9" s="1"/>
  <c r="Y60" i="9"/>
  <c r="AA60" i="9" s="1"/>
  <c r="Y59" i="9"/>
  <c r="AA59" i="9" s="1"/>
  <c r="Y58" i="9"/>
  <c r="AA58" i="9" s="1"/>
  <c r="Y57" i="9"/>
  <c r="AA57" i="9" s="1"/>
  <c r="Y56" i="9"/>
  <c r="AA56" i="9" s="1"/>
  <c r="Y55" i="9"/>
  <c r="AA55" i="9" s="1"/>
  <c r="Y54" i="9"/>
  <c r="AA54" i="9" s="1"/>
  <c r="Y53" i="9"/>
  <c r="AA53" i="9" s="1"/>
  <c r="Y52" i="9"/>
  <c r="AA52" i="9" s="1"/>
  <c r="Y51" i="9"/>
  <c r="AA51" i="9" s="1"/>
  <c r="Y50" i="9"/>
  <c r="AA50" i="9" s="1"/>
  <c r="Y49" i="9"/>
  <c r="AA49" i="9" s="1"/>
  <c r="Y48" i="9"/>
  <c r="AA48" i="9" s="1"/>
  <c r="Y47" i="9"/>
  <c r="Y46" i="9"/>
  <c r="E18" i="9" s="1"/>
  <c r="E20" i="10" s="1"/>
  <c r="U64" i="9"/>
  <c r="U63" i="9"/>
  <c r="U62" i="9"/>
  <c r="U61" i="9"/>
  <c r="U60" i="9"/>
  <c r="U59" i="9"/>
  <c r="U58" i="9"/>
  <c r="U57" i="9"/>
  <c r="U56" i="9"/>
  <c r="U55" i="9"/>
  <c r="U54" i="9"/>
  <c r="U53" i="9"/>
  <c r="U52" i="9"/>
  <c r="U51" i="9"/>
  <c r="U50" i="9"/>
  <c r="U49" i="9"/>
  <c r="U48" i="9"/>
  <c r="U47" i="9"/>
  <c r="U46" i="9"/>
  <c r="W64" i="9"/>
  <c r="W63" i="9"/>
  <c r="W62" i="9"/>
  <c r="W61" i="9"/>
  <c r="W60" i="9"/>
  <c r="W59" i="9"/>
  <c r="W58" i="9"/>
  <c r="W57" i="9"/>
  <c r="W56" i="9"/>
  <c r="W55" i="9"/>
  <c r="W54" i="9"/>
  <c r="W53" i="9"/>
  <c r="W52" i="9"/>
  <c r="W51" i="9"/>
  <c r="W50" i="9"/>
  <c r="W49" i="9"/>
  <c r="W48" i="9"/>
  <c r="W47" i="9"/>
  <c r="W46" i="9"/>
  <c r="AA47" i="9" l="1"/>
  <c r="G22" i="9" s="1"/>
  <c r="F24" i="10" s="1"/>
  <c r="E22" i="9"/>
  <c r="E24" i="10" s="1"/>
  <c r="AA46" i="9"/>
  <c r="G18" i="9" s="1"/>
  <c r="F20" i="10" s="1"/>
  <c r="W14" i="10"/>
  <c r="L7" i="10"/>
  <c r="K7" i="10"/>
  <c r="J7" i="10"/>
  <c r="I7" i="10"/>
  <c r="H7" i="10"/>
  <c r="G7" i="10"/>
  <c r="G23" i="10" l="1"/>
  <c r="G22" i="10"/>
  <c r="G21" i="10"/>
  <c r="G20" i="10"/>
  <c r="G19" i="10"/>
  <c r="G18" i="10"/>
  <c r="G17" i="10"/>
  <c r="G16" i="10"/>
  <c r="G15" i="10"/>
  <c r="J14" i="10"/>
  <c r="J23" i="10"/>
  <c r="J22" i="10"/>
  <c r="J21" i="10"/>
  <c r="J20" i="10"/>
  <c r="J19" i="10"/>
  <c r="J18" i="10"/>
  <c r="J17" i="10"/>
  <c r="J16" i="10"/>
  <c r="J15" i="10"/>
  <c r="H23" i="10"/>
  <c r="H22" i="10"/>
  <c r="H21" i="10"/>
  <c r="H20" i="10"/>
  <c r="H19" i="10"/>
  <c r="H18" i="10"/>
  <c r="H17" i="10"/>
  <c r="H16" i="10"/>
  <c r="H15" i="10"/>
  <c r="K14" i="10"/>
  <c r="K23" i="10"/>
  <c r="K22" i="10"/>
  <c r="K21" i="10"/>
  <c r="K20" i="10"/>
  <c r="K19" i="10"/>
  <c r="K18" i="10"/>
  <c r="K17" i="10"/>
  <c r="K16" i="10"/>
  <c r="K15" i="10"/>
  <c r="I14" i="10"/>
  <c r="I17" i="10"/>
  <c r="I16" i="10"/>
  <c r="I15" i="10"/>
  <c r="I23" i="10"/>
  <c r="I22" i="10"/>
  <c r="I21" i="10"/>
  <c r="I20" i="10"/>
  <c r="I19" i="10"/>
  <c r="I18" i="10"/>
  <c r="L18" i="10"/>
  <c r="L16" i="10"/>
  <c r="L15" i="10"/>
  <c r="L23" i="10"/>
  <c r="L22" i="10"/>
  <c r="L21" i="10"/>
  <c r="L20" i="10"/>
  <c r="L19" i="10"/>
  <c r="L17" i="10"/>
  <c r="L14" i="10"/>
  <c r="L8" i="10"/>
  <c r="G14" i="10"/>
  <c r="G24" i="10"/>
  <c r="H10" i="10"/>
  <c r="H14" i="10"/>
  <c r="G8" i="10"/>
  <c r="G9" i="10"/>
  <c r="K10" i="10"/>
  <c r="K24" i="10"/>
  <c r="H12" i="10"/>
  <c r="H8" i="10"/>
  <c r="H13" i="10"/>
  <c r="H9" i="10"/>
  <c r="H24" i="10"/>
  <c r="H11" i="10"/>
  <c r="L12" i="10"/>
  <c r="L13" i="10"/>
  <c r="L9" i="10"/>
  <c r="L24" i="10"/>
  <c r="L10" i="10"/>
  <c r="L11" i="10"/>
  <c r="I13" i="10"/>
  <c r="I9" i="10"/>
  <c r="I24" i="10"/>
  <c r="I10" i="10"/>
  <c r="I11" i="10"/>
  <c r="I12" i="10"/>
  <c r="I8" i="10"/>
  <c r="J24" i="10"/>
  <c r="J10" i="10"/>
  <c r="J11" i="10"/>
  <c r="J12" i="10"/>
  <c r="J8" i="10"/>
  <c r="J13" i="10"/>
  <c r="J9" i="10"/>
  <c r="G11" i="10"/>
  <c r="G12" i="10"/>
  <c r="G13" i="10"/>
  <c r="G10" i="10"/>
  <c r="K11" i="10"/>
  <c r="K12" i="10"/>
  <c r="K8" i="10"/>
  <c r="K13" i="10"/>
  <c r="K9" i="10"/>
  <c r="W13" i="10"/>
  <c r="W9" i="10"/>
  <c r="W10" i="10"/>
  <c r="W11" i="10"/>
  <c r="W12" i="10"/>
  <c r="E14" i="10" l="1"/>
  <c r="E13" i="10"/>
  <c r="E12" i="10"/>
  <c r="E6" i="9"/>
  <c r="E8" i="10" s="1"/>
  <c r="E11" i="10"/>
  <c r="G6" i="9" l="1"/>
  <c r="F8" i="10" s="1"/>
  <c r="E29" i="10" s="1" a="1"/>
  <c r="E29" i="10" s="1"/>
  <c r="E30" i="10" s="1"/>
  <c r="E31" i="10" l="1"/>
  <c r="E33" i="10" l="1"/>
</calcChain>
</file>

<file path=xl/sharedStrings.xml><?xml version="1.0" encoding="utf-8"?>
<sst xmlns="http://schemas.openxmlformats.org/spreadsheetml/2006/main" count="183" uniqueCount="125">
  <si>
    <r>
      <t>SCR</t>
    </r>
    <r>
      <rPr>
        <i/>
        <vertAlign val="subscript"/>
        <sz val="10"/>
        <color theme="1"/>
        <rFont val="Arial"/>
        <family val="2"/>
      </rPr>
      <t>default,1</t>
    </r>
  </si>
  <si>
    <t>Type 1</t>
  </si>
  <si>
    <t>AAA</t>
  </si>
  <si>
    <t>AA</t>
  </si>
  <si>
    <t>B</t>
  </si>
  <si>
    <t>CCC or lower</t>
  </si>
  <si>
    <t>Unrated</t>
  </si>
  <si>
    <t>Recoverable</t>
  </si>
  <si>
    <t>LGD</t>
  </si>
  <si>
    <t>LGD^2</t>
  </si>
  <si>
    <t>Matrix U</t>
  </si>
  <si>
    <t>PD = p</t>
  </si>
  <si>
    <t>y</t>
  </si>
  <si>
    <t>z</t>
  </si>
  <si>
    <t>v</t>
  </si>
  <si>
    <t>Variance y'Uy + v'z</t>
  </si>
  <si>
    <t>V^0.5</t>
  </si>
  <si>
    <t>Multiple Factor</t>
  </si>
  <si>
    <t>Derivative?</t>
  </si>
  <si>
    <t>RM &amp; &gt;60% tied up?</t>
  </si>
  <si>
    <t>RM effect</t>
  </si>
  <si>
    <t>F</t>
  </si>
  <si>
    <t>Collateral market value</t>
  </si>
  <si>
    <t>Collateral accounted for?</t>
  </si>
  <si>
    <t>Risk Mitigating Contract?</t>
  </si>
  <si>
    <t>Recovery Rate</t>
  </si>
  <si>
    <t>CQ Step</t>
  </si>
  <si>
    <t>Credit Quality Step</t>
  </si>
  <si>
    <r>
      <rPr>
        <sz val="10"/>
        <color theme="1"/>
        <rFont val="Tahoma"/>
        <family val="2"/>
      </rPr>
      <t>≥</t>
    </r>
    <r>
      <rPr>
        <sz val="8.5"/>
        <color theme="1"/>
        <rFont val="Arial"/>
        <family val="2"/>
      </rPr>
      <t>196%</t>
    </r>
  </si>
  <si>
    <r>
      <rPr>
        <sz val="10"/>
        <color theme="1"/>
        <rFont val="Tahoma"/>
        <family val="2"/>
      </rPr>
      <t>≥</t>
    </r>
    <r>
      <rPr>
        <sz val="8.5"/>
        <color theme="1"/>
        <rFont val="Arial"/>
        <family val="2"/>
      </rPr>
      <t>175%</t>
    </r>
  </si>
  <si>
    <r>
      <rPr>
        <sz val="10"/>
        <color theme="1"/>
        <rFont val="Tahoma"/>
        <family val="2"/>
      </rPr>
      <t>≥</t>
    </r>
    <r>
      <rPr>
        <sz val="8.5"/>
        <color theme="1"/>
        <rFont val="Arial"/>
        <family val="2"/>
      </rPr>
      <t>122%</t>
    </r>
  </si>
  <si>
    <r>
      <rPr>
        <sz val="10"/>
        <color theme="1"/>
        <rFont val="Tahoma"/>
        <family val="2"/>
      </rPr>
      <t>≥</t>
    </r>
    <r>
      <rPr>
        <sz val="8.5"/>
        <color theme="1"/>
        <rFont val="Arial"/>
        <family val="2"/>
      </rPr>
      <t>95%</t>
    </r>
  </si>
  <si>
    <r>
      <rPr>
        <sz val="10"/>
        <color theme="1"/>
        <rFont val="Tahoma"/>
        <family val="2"/>
      </rPr>
      <t>≥</t>
    </r>
    <r>
      <rPr>
        <sz val="8.5"/>
        <color theme="1"/>
        <rFont val="Arial"/>
        <family val="2"/>
      </rPr>
      <t>75%</t>
    </r>
  </si>
  <si>
    <r>
      <rPr>
        <sz val="8.5"/>
        <color theme="1"/>
        <rFont val="Tahoma"/>
        <family val="2"/>
      </rPr>
      <t>&lt;75</t>
    </r>
    <r>
      <rPr>
        <sz val="8.5"/>
        <color theme="1"/>
        <rFont val="Arial"/>
        <family val="2"/>
      </rPr>
      <t>%</t>
    </r>
  </si>
  <si>
    <t>-</t>
  </si>
  <si>
    <t>Other unrated</t>
  </si>
  <si>
    <t>Counterparty Name</t>
  </si>
  <si>
    <t>Type 2</t>
  </si>
  <si>
    <r>
      <t>SCR</t>
    </r>
    <r>
      <rPr>
        <i/>
        <vertAlign val="subscript"/>
        <sz val="10"/>
        <color theme="1"/>
        <rFont val="Arial"/>
        <family val="2"/>
      </rPr>
      <t>default,2</t>
    </r>
  </si>
  <si>
    <t>Key</t>
  </si>
  <si>
    <t>Input Cell</t>
  </si>
  <si>
    <t>Formula Cell</t>
  </si>
  <si>
    <t>Tab</t>
  </si>
  <si>
    <t>Link</t>
  </si>
  <si>
    <t>Content</t>
  </si>
  <si>
    <t>Mapping provided between credit quality steps, credit ratings and SCR coverage ratios.</t>
  </si>
  <si>
    <t>RM &amp; &gt; 60% tied up?</t>
  </si>
  <si>
    <t>Derivative</t>
  </si>
  <si>
    <t>Column Name</t>
  </si>
  <si>
    <t>Column</t>
  </si>
  <si>
    <t>C</t>
  </si>
  <si>
    <t>E</t>
  </si>
  <si>
    <t>G</t>
  </si>
  <si>
    <t>I</t>
  </si>
  <si>
    <t>K</t>
  </si>
  <si>
    <t>M</t>
  </si>
  <si>
    <t>O</t>
  </si>
  <si>
    <t>Q</t>
  </si>
  <si>
    <t>S</t>
  </si>
  <si>
    <t>U</t>
  </si>
  <si>
    <t>W</t>
  </si>
  <si>
    <t>Y</t>
  </si>
  <si>
    <t>Description</t>
  </si>
  <si>
    <t>Enter the risk adjusted value of the collateral realted to this exposure</t>
  </si>
  <si>
    <t>Name of single exposure.</t>
  </si>
  <si>
    <t>Calculates the loss given default of every type 1 exposure of an insurer, grouped by credit quality step. A list of input to each column is provided at the top of the page.</t>
  </si>
  <si>
    <t>This worksheet "Counterparty_Default_Risk_Template" has been produced to aid an insurer its calculation of the capital requirement for counterparty default risk.</t>
  </si>
  <si>
    <t>If the exposure is a risk mitigating contract select Y, otherwise N.</t>
  </si>
  <si>
    <r>
      <t xml:space="preserve">Select Y if a reinsurance counterparty has tied up an amount for collateralisation commitments greater than 60% of the assets on its balance sheet, and N otherwise.
</t>
    </r>
    <r>
      <rPr>
        <sz val="10"/>
        <color rgb="FF9C0006"/>
        <rFont val="Arial"/>
        <family val="2"/>
      </rPr>
      <t>Note: column I must be set to Y if column K is also Y, both column K and M must not be Y at the same time.</t>
    </r>
  </si>
  <si>
    <r>
      <t xml:space="preserve">Select Y if exposure is a derivative contract, and N otherwise. </t>
    </r>
    <r>
      <rPr>
        <sz val="10"/>
        <color rgb="FF9C0006"/>
        <rFont val="Arial"/>
        <family val="2"/>
      </rPr>
      <t>Note: column I must be set to Y if column M is also Y, both column K and M must not be Y at the same time.</t>
    </r>
  </si>
  <si>
    <t>Input the risk mitigating effect of the contract</t>
  </si>
  <si>
    <t>Select N if, in the case of the insolvency of the counterparty, the determination of the insurer's insolvency estate in excess of the collateral does not take into account that the insurer receives collateral, and Y otherwise. (Used in the calculation of "F").</t>
  </si>
  <si>
    <t>Is based on the type of exposure and whether collateral is accounted for, no input required.</t>
  </si>
  <si>
    <t>Depends on type of exposure, no input required.</t>
  </si>
  <si>
    <t>No input required.</t>
  </si>
  <si>
    <t>Where applicable, the terms used in this form should be taken to have the same meaning as defined in the Regulations.</t>
  </si>
  <si>
    <t>Calculates the counterparty default risk for Type 1 and Type 2 exposures, along with the aggregation of these to calculate the counterparty default risk capital requirement. Note: insurers can copy rows at the bottom of the sheet to match the number of counterparty exposures required.</t>
  </si>
  <si>
    <r>
      <t>LGD</t>
    </r>
    <r>
      <rPr>
        <vertAlign val="subscript"/>
        <sz val="11"/>
        <color theme="1"/>
        <rFont val="Calibri"/>
        <family val="2"/>
      </rPr>
      <t>receivables from intermediaries&gt;3months</t>
    </r>
  </si>
  <si>
    <r>
      <t>LGD</t>
    </r>
    <r>
      <rPr>
        <vertAlign val="subscript"/>
        <sz val="11"/>
        <color theme="1"/>
        <rFont val="Calibri"/>
        <family val="2"/>
      </rPr>
      <t>all other type 2 exposures</t>
    </r>
  </si>
  <si>
    <t>IOM Bank</t>
  </si>
  <si>
    <t xml:space="preserve">This worksheet must be completed in the reporting currency of the insurer. </t>
  </si>
  <si>
    <r>
      <t xml:space="preserve">Solvency ratio </t>
    </r>
    <r>
      <rPr>
        <b/>
        <sz val="10"/>
        <color theme="0"/>
        <rFont val="Calibri"/>
        <family val="2"/>
      </rPr>
      <t>≥</t>
    </r>
    <r>
      <rPr>
        <b/>
        <sz val="10"/>
        <color theme="0"/>
        <rFont val="Arial"/>
        <family val="2"/>
      </rPr>
      <t xml:space="preserve"> 196%</t>
    </r>
  </si>
  <si>
    <r>
      <t xml:space="preserve">Solvency ratio </t>
    </r>
    <r>
      <rPr>
        <b/>
        <sz val="10"/>
        <color theme="0"/>
        <rFont val="Calibri"/>
        <family val="2"/>
      </rPr>
      <t>≥</t>
    </r>
    <r>
      <rPr>
        <b/>
        <sz val="10"/>
        <color theme="0"/>
        <rFont val="Arial"/>
        <family val="2"/>
      </rPr>
      <t xml:space="preserve"> 175%</t>
    </r>
  </si>
  <si>
    <r>
      <t xml:space="preserve">Solvency ratio </t>
    </r>
    <r>
      <rPr>
        <b/>
        <sz val="10"/>
        <color theme="0"/>
        <rFont val="Calibri"/>
        <family val="2"/>
      </rPr>
      <t>≥</t>
    </r>
    <r>
      <rPr>
        <b/>
        <sz val="10"/>
        <color theme="0"/>
        <rFont val="Arial"/>
        <family val="2"/>
      </rPr>
      <t xml:space="preserve"> 150%</t>
    </r>
  </si>
  <si>
    <r>
      <t xml:space="preserve">Solvency ratio </t>
    </r>
    <r>
      <rPr>
        <b/>
        <sz val="10"/>
        <color theme="0"/>
        <rFont val="Calibri"/>
        <family val="2"/>
      </rPr>
      <t>≥</t>
    </r>
    <r>
      <rPr>
        <b/>
        <sz val="10"/>
        <color theme="0"/>
        <rFont val="Arial"/>
        <family val="2"/>
      </rPr>
      <t xml:space="preserve"> 125%</t>
    </r>
  </si>
  <si>
    <r>
      <t xml:space="preserve">Solvency ratio </t>
    </r>
    <r>
      <rPr>
        <b/>
        <sz val="10"/>
        <color theme="0"/>
        <rFont val="Calibri"/>
        <family val="2"/>
      </rPr>
      <t>≥</t>
    </r>
    <r>
      <rPr>
        <b/>
        <sz val="10"/>
        <color theme="0"/>
        <rFont val="Arial"/>
        <family val="2"/>
      </rPr>
      <t xml:space="preserve"> 122%</t>
    </r>
  </si>
  <si>
    <r>
      <t xml:space="preserve">Solvency ratio </t>
    </r>
    <r>
      <rPr>
        <b/>
        <sz val="10"/>
        <color theme="0"/>
        <rFont val="Calibri"/>
        <family val="2"/>
      </rPr>
      <t>≥</t>
    </r>
    <r>
      <rPr>
        <b/>
        <sz val="10"/>
        <color theme="0"/>
        <rFont val="Arial"/>
        <family val="2"/>
      </rPr>
      <t xml:space="preserve"> 100%</t>
    </r>
  </si>
  <si>
    <r>
      <t xml:space="preserve">Solvency ratio </t>
    </r>
    <r>
      <rPr>
        <b/>
        <sz val="10"/>
        <color theme="0"/>
        <rFont val="Calibri"/>
        <family val="2"/>
      </rPr>
      <t>≥</t>
    </r>
    <r>
      <rPr>
        <b/>
        <sz val="10"/>
        <color theme="0"/>
        <rFont val="Arial"/>
        <family val="2"/>
      </rPr>
      <t xml:space="preserve"> 95%</t>
    </r>
  </si>
  <si>
    <r>
      <t xml:space="preserve">Solvency ratio </t>
    </r>
    <r>
      <rPr>
        <b/>
        <sz val="10"/>
        <color theme="0"/>
        <rFont val="Calibri"/>
        <family val="2"/>
      </rPr>
      <t>≥</t>
    </r>
    <r>
      <rPr>
        <b/>
        <sz val="10"/>
        <color theme="0"/>
        <rFont val="Arial"/>
        <family val="2"/>
      </rPr>
      <t xml:space="preserve"> 75%</t>
    </r>
  </si>
  <si>
    <t>Solvency ratio &lt; 75%</t>
  </si>
  <si>
    <r>
      <t xml:space="preserve">Solvency ratio </t>
    </r>
    <r>
      <rPr>
        <sz val="10"/>
        <rFont val="Calibri"/>
        <family val="2"/>
      </rPr>
      <t>≥</t>
    </r>
    <r>
      <rPr>
        <sz val="10"/>
        <rFont val="Arial"/>
        <family val="2"/>
      </rPr>
      <t xml:space="preserve"> 196%</t>
    </r>
  </si>
  <si>
    <r>
      <t xml:space="preserve">Solvency ratio </t>
    </r>
    <r>
      <rPr>
        <sz val="10"/>
        <rFont val="Calibri"/>
        <family val="2"/>
      </rPr>
      <t>≥</t>
    </r>
    <r>
      <rPr>
        <sz val="10"/>
        <rFont val="Arial"/>
        <family val="2"/>
      </rPr>
      <t xml:space="preserve"> 175%</t>
    </r>
  </si>
  <si>
    <r>
      <t xml:space="preserve">Solvency ratio </t>
    </r>
    <r>
      <rPr>
        <sz val="10"/>
        <rFont val="Calibri"/>
        <family val="2"/>
      </rPr>
      <t>≥</t>
    </r>
    <r>
      <rPr>
        <sz val="10"/>
        <rFont val="Arial"/>
        <family val="2"/>
      </rPr>
      <t xml:space="preserve"> 150%</t>
    </r>
  </si>
  <si>
    <r>
      <t xml:space="preserve">Solvency ratio </t>
    </r>
    <r>
      <rPr>
        <sz val="10"/>
        <rFont val="Calibri"/>
        <family val="2"/>
      </rPr>
      <t>≥</t>
    </r>
    <r>
      <rPr>
        <sz val="10"/>
        <rFont val="Arial"/>
        <family val="2"/>
      </rPr>
      <t xml:space="preserve"> 125%</t>
    </r>
  </si>
  <si>
    <r>
      <t xml:space="preserve">Solvency ratio </t>
    </r>
    <r>
      <rPr>
        <sz val="10"/>
        <rFont val="Calibri"/>
        <family val="2"/>
      </rPr>
      <t>≥</t>
    </r>
    <r>
      <rPr>
        <sz val="10"/>
        <rFont val="Arial"/>
        <family val="2"/>
      </rPr>
      <t xml:space="preserve"> 122%</t>
    </r>
  </si>
  <si>
    <r>
      <t xml:space="preserve">Solvency ratio </t>
    </r>
    <r>
      <rPr>
        <sz val="10"/>
        <rFont val="Calibri"/>
        <family val="2"/>
      </rPr>
      <t>≥</t>
    </r>
    <r>
      <rPr>
        <sz val="10"/>
        <rFont val="Arial"/>
        <family val="2"/>
      </rPr>
      <t xml:space="preserve"> 100%</t>
    </r>
  </si>
  <si>
    <r>
      <t xml:space="preserve">Solvency ratio </t>
    </r>
    <r>
      <rPr>
        <sz val="10"/>
        <rFont val="Calibri"/>
        <family val="2"/>
      </rPr>
      <t>≥</t>
    </r>
    <r>
      <rPr>
        <sz val="10"/>
        <rFont val="Arial"/>
        <family val="2"/>
      </rPr>
      <t xml:space="preserve"> 95%</t>
    </r>
  </si>
  <si>
    <r>
      <t xml:space="preserve">Solvency ratio </t>
    </r>
    <r>
      <rPr>
        <sz val="10"/>
        <rFont val="Calibri"/>
        <family val="2"/>
      </rPr>
      <t>≥</t>
    </r>
    <r>
      <rPr>
        <sz val="10"/>
        <rFont val="Arial"/>
        <family val="2"/>
      </rPr>
      <t xml:space="preserve"> 75%</t>
    </r>
  </si>
  <si>
    <r>
      <rPr>
        <sz val="10"/>
        <color theme="1"/>
        <rFont val="Tahoma"/>
        <family val="2"/>
      </rPr>
      <t>≥</t>
    </r>
    <r>
      <rPr>
        <sz val="8.5"/>
        <color theme="1"/>
        <rFont val="Arial"/>
        <family val="2"/>
      </rPr>
      <t>150%</t>
    </r>
  </si>
  <si>
    <r>
      <rPr>
        <sz val="10"/>
        <color theme="1"/>
        <rFont val="Tahoma"/>
        <family val="2"/>
      </rPr>
      <t>≥</t>
    </r>
    <r>
      <rPr>
        <sz val="8.5"/>
        <color theme="1"/>
        <rFont val="Arial"/>
        <family val="2"/>
      </rPr>
      <t>125%</t>
    </r>
  </si>
  <si>
    <r>
      <rPr>
        <sz val="10"/>
        <color theme="1"/>
        <rFont val="Tahoma"/>
        <family val="2"/>
      </rPr>
      <t>≥100</t>
    </r>
    <r>
      <rPr>
        <sz val="8.5"/>
        <color theme="1"/>
        <rFont val="Arial"/>
        <family val="2"/>
      </rPr>
      <t>%</t>
    </r>
  </si>
  <si>
    <t>Isle of Man Banks</t>
  </si>
  <si>
    <t>Aaa</t>
  </si>
  <si>
    <t>B2</t>
  </si>
  <si>
    <t>Caa2 or lower</t>
  </si>
  <si>
    <t>AA / A-1+</t>
  </si>
  <si>
    <t>A / A-1</t>
  </si>
  <si>
    <t>S&amp;P Rating                    (long term / short term)</t>
  </si>
  <si>
    <t>Moody's Rating              (long term / short term)</t>
  </si>
  <si>
    <t>Fitch Rating                  (long term / short term)</t>
  </si>
  <si>
    <t>BBB / A-2, A-3</t>
  </si>
  <si>
    <t>BB / B, C, R, SD/D</t>
  </si>
  <si>
    <t>Aa2 / P-1</t>
  </si>
  <si>
    <t>A2 / P-2</t>
  </si>
  <si>
    <t>Baa2 / P-3</t>
  </si>
  <si>
    <t>Ba2 / NP</t>
  </si>
  <si>
    <t>AA / F1+</t>
  </si>
  <si>
    <t>A / F1</t>
  </si>
  <si>
    <t>BBB / F2, F3</t>
  </si>
  <si>
    <t>BB / B, C, RD, D</t>
  </si>
  <si>
    <t>Solvency ratio of approved insurers</t>
  </si>
  <si>
    <t>Note, for a mortgage loan, this should be set to LGD.</t>
  </si>
  <si>
    <t>Version</t>
  </si>
  <si>
    <t>See regulations and Credit Quality Step map published on website.</t>
  </si>
  <si>
    <t xml:space="preserve">Throughout this helper spreadsheet, 'Regulation' refers to the Insurance (Long-Term Business Valuation and Solvency) Regulations 2021 unless stated otherwise.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</si>
</sst>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_-* #,##0_-;\-* #,##0_-;_-* &quot;-&quot;??_-;_-@_-"/>
    <numFmt numFmtId="165" formatCode="_-[$€-2]\ * #,##0.00_-;_-[$€-2]\ * #,##0.00\-;_-[$€-2]\ * &quot;-&quot;??_-"/>
    <numFmt numFmtId="166" formatCode="0.0"/>
    <numFmt numFmtId="167" formatCode="0.000%"/>
    <numFmt numFmtId="168" formatCode="_-&quot;£&quot;* #,##0_-;\-&quot;£&quot;* #,##0_-;_-&quot;£&quot;* &quot;-&quot;??_-;_-@_-"/>
    <numFmt numFmtId="169" formatCode="0.00000%"/>
    <numFmt numFmtId="170" formatCode="0.000000%"/>
  </numFmts>
  <fonts count="46" x14ac:knownFonts="1">
    <font>
      <sz val="11"/>
      <color theme="1"/>
      <name val="Tahoma"/>
      <family val="2"/>
    </font>
    <font>
      <sz val="11"/>
      <color theme="1"/>
      <name val="Tahoma"/>
      <family val="2"/>
    </font>
    <font>
      <sz val="10"/>
      <name val="Arial"/>
      <family val="2"/>
    </font>
    <font>
      <sz val="10"/>
      <color theme="1"/>
      <name val="Arial"/>
      <family val="2"/>
    </font>
    <font>
      <b/>
      <sz val="10"/>
      <color theme="0"/>
      <name val="Arial"/>
      <family val="2"/>
    </font>
    <font>
      <sz val="10"/>
      <color theme="0"/>
      <name val="Arial"/>
      <family val="2"/>
    </font>
    <font>
      <b/>
      <sz val="10"/>
      <color theme="0"/>
      <name val="Tahom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2"/>
      <name val="Arial"/>
      <family val="2"/>
    </font>
    <font>
      <i/>
      <sz val="10"/>
      <color indexed="10"/>
      <name val="Arial"/>
      <family val="2"/>
    </font>
    <font>
      <sz val="9"/>
      <name val="Arial"/>
      <family val="2"/>
    </font>
    <font>
      <sz val="8"/>
      <name val="Arial"/>
      <family val="2"/>
    </font>
    <font>
      <sz val="9"/>
      <name val="Times New Roman"/>
      <family val="1"/>
    </font>
    <font>
      <i/>
      <sz val="9"/>
      <name val="Arial"/>
      <family val="2"/>
    </font>
    <font>
      <u/>
      <sz val="10"/>
      <color theme="10"/>
      <name val="Arial"/>
      <family val="2"/>
    </font>
    <font>
      <sz val="11"/>
      <color indexed="20"/>
      <name val="Calibri"/>
      <family val="2"/>
    </font>
    <font>
      <sz val="11"/>
      <color indexed="60"/>
      <name val="Calibri"/>
      <family val="2"/>
    </font>
    <font>
      <sz val="11"/>
      <color theme="1"/>
      <name val="Calibri"/>
      <family val="2"/>
      <scheme val="minor"/>
    </font>
    <font>
      <u/>
      <sz val="8"/>
      <name val="Times New Roman"/>
      <family val="1"/>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i/>
      <vertAlign val="subscript"/>
      <sz val="10"/>
      <color theme="1"/>
      <name val="Arial"/>
      <family val="2"/>
    </font>
    <font>
      <sz val="10"/>
      <color theme="1"/>
      <name val="Tahoma"/>
      <family val="2"/>
    </font>
    <font>
      <sz val="8.5"/>
      <color theme="1"/>
      <name val="Arial"/>
      <family val="2"/>
    </font>
    <font>
      <sz val="8.5"/>
      <color theme="1"/>
      <name val="Tahoma"/>
      <family val="2"/>
    </font>
    <font>
      <sz val="11"/>
      <color theme="1"/>
      <name val="Calibri"/>
      <family val="2"/>
    </font>
    <font>
      <vertAlign val="subscript"/>
      <sz val="11"/>
      <color theme="1"/>
      <name val="Calibri"/>
      <family val="2"/>
    </font>
    <font>
      <b/>
      <sz val="12"/>
      <name val="Arial"/>
      <family val="2"/>
    </font>
    <font>
      <b/>
      <sz val="10"/>
      <name val="Arial"/>
      <family val="2"/>
    </font>
    <font>
      <u/>
      <sz val="10"/>
      <name val="Arial"/>
      <family val="2"/>
    </font>
    <font>
      <u/>
      <sz val="10"/>
      <color rgb="FF00B0F0"/>
      <name val="Arial"/>
      <family val="2"/>
    </font>
    <font>
      <sz val="10"/>
      <color rgb="FF9C0006"/>
      <name val="Arial"/>
      <family val="2"/>
    </font>
    <font>
      <b/>
      <sz val="10"/>
      <color theme="0"/>
      <name val="Calibri"/>
      <family val="2"/>
    </font>
    <font>
      <sz val="10"/>
      <name val="Calibri"/>
      <family val="2"/>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26"/>
        <bgColor indexed="64"/>
      </patternFill>
    </fill>
    <fill>
      <patternFill patternType="solid">
        <fgColor indexed="41"/>
        <bgColor indexed="64"/>
      </patternFill>
    </fill>
    <fill>
      <patternFill patternType="gray0625"/>
    </fill>
    <fill>
      <patternFill patternType="solid">
        <fgColor indexed="47"/>
        <bgColor indexed="64"/>
      </patternFill>
    </fill>
    <fill>
      <patternFill patternType="solid">
        <fgColor indexed="31"/>
        <bgColor indexed="64"/>
      </patternFill>
    </fill>
    <fill>
      <patternFill patternType="solid">
        <fgColor indexed="43"/>
      </patternFill>
    </fill>
    <fill>
      <patternFill patternType="solid">
        <fgColor indexed="27"/>
        <bgColor indexed="64"/>
      </patternFill>
    </fill>
    <fill>
      <patternFill patternType="solid">
        <fgColor indexed="13"/>
        <bgColor indexed="64"/>
      </patternFill>
    </fill>
    <fill>
      <patternFill patternType="solid">
        <fgColor indexed="55"/>
      </patternFill>
    </fill>
    <fill>
      <patternFill patternType="solid">
        <fgColor theme="0" tint="-0.249977111117893"/>
        <bgColor indexed="64"/>
      </patternFill>
    </fill>
    <fill>
      <patternFill patternType="solid">
        <fgColor rgb="FFCCFFFF"/>
        <bgColor indexed="64"/>
      </patternFill>
    </fill>
    <fill>
      <patternFill patternType="solid">
        <fgColor rgb="FFDE0029"/>
        <bgColor indexed="64"/>
      </patternFill>
    </fill>
    <fill>
      <patternFill patternType="solid">
        <fgColor rgb="FFFFFFCC"/>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dashed">
        <color indexed="64"/>
      </right>
      <top/>
      <bottom style="medium">
        <color indexed="64"/>
      </bottom>
      <diagonal/>
    </border>
  </borders>
  <cellStyleXfs count="85">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9" fillId="0" borderId="0" applyNumberFormat="0" applyFill="0" applyBorder="0" applyAlignment="0" applyProtection="0"/>
    <xf numFmtId="0" fontId="10" fillId="23" borderId="13" applyNumberFormat="0" applyAlignment="0" applyProtection="0"/>
    <xf numFmtId="0" fontId="11" fillId="0" borderId="14" applyNumberFormat="0" applyFill="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24" borderId="15" applyNumberFormat="0" applyFont="0" applyAlignment="0" applyProtection="0"/>
    <xf numFmtId="0" fontId="12" fillId="10" borderId="13" applyNumberFormat="0" applyAlignment="0" applyProtection="0"/>
    <xf numFmtId="165" fontId="2" fillId="0" borderId="0" applyFont="0" applyFill="0" applyBorder="0" applyAlignment="0" applyProtection="0"/>
    <xf numFmtId="0" fontId="2" fillId="25" borderId="6" applyNumberFormat="0" applyFont="0" applyBorder="0" applyAlignment="0">
      <alignment horizontal="center" wrapText="1"/>
    </xf>
    <xf numFmtId="0" fontId="13" fillId="26" borderId="16" applyNumberFormat="0" applyFont="0" applyBorder="0" applyAlignment="0"/>
    <xf numFmtId="3" fontId="14" fillId="26" borderId="6" applyBorder="0"/>
    <xf numFmtId="0" fontId="15" fillId="27" borderId="0" applyNumberFormat="0" applyBorder="0">
      <alignment horizontal="right"/>
      <protection locked="0"/>
    </xf>
    <xf numFmtId="3" fontId="15" fillId="28" borderId="17" applyNumberFormat="0" applyBorder="0" applyAlignment="0">
      <alignment vertical="center"/>
      <protection locked="0"/>
    </xf>
    <xf numFmtId="0" fontId="2" fillId="29" borderId="0" applyBorder="0"/>
    <xf numFmtId="0" fontId="2" fillId="25" borderId="0" applyNumberFormat="0" applyFont="0" applyFill="0" applyBorder="0" applyAlignment="0"/>
    <xf numFmtId="0" fontId="16" fillId="30" borderId="0" applyNumberFormat="0" applyFont="0" applyBorder="0" applyAlignment="0"/>
    <xf numFmtId="3" fontId="17" fillId="31" borderId="6" applyNumberFormat="0" applyBorder="0">
      <alignment horizontal="right" vertical="center" wrapText="1" indent="1"/>
    </xf>
    <xf numFmtId="0" fontId="18" fillId="0" borderId="0" applyNumberFormat="0" applyBorder="0" applyAlignment="0"/>
    <xf numFmtId="0" fontId="19" fillId="0" borderId="0" applyNumberFormat="0" applyFill="0" applyBorder="0" applyAlignment="0" applyProtection="0">
      <alignment vertical="top"/>
      <protection locked="0"/>
    </xf>
    <xf numFmtId="0" fontId="20" fillId="6" borderId="0" applyNumberFormat="0" applyBorder="0" applyAlignment="0" applyProtection="0"/>
    <xf numFmtId="0" fontId="21" fillId="32" borderId="0" applyNumberFormat="0" applyBorder="0" applyAlignment="0" applyProtection="0"/>
    <xf numFmtId="0" fontId="16" fillId="0" borderId="0">
      <protection locked="0"/>
    </xf>
    <xf numFmtId="0" fontId="2" fillId="0" borderId="0"/>
    <xf numFmtId="0" fontId="3" fillId="0" borderId="0"/>
    <xf numFmtId="0" fontId="2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5" fillId="27" borderId="0" applyNumberFormat="0" applyBorder="0">
      <alignment horizontal="right"/>
      <protection locked="0"/>
    </xf>
    <xf numFmtId="166" fontId="15" fillId="33" borderId="6" applyNumberFormat="0" applyBorder="0" applyAlignment="0">
      <alignment horizontal="right"/>
      <protection locked="0"/>
    </xf>
    <xf numFmtId="0" fontId="2" fillId="0" borderId="0" applyNumberFormat="0" applyFont="0" applyBorder="0" applyAlignment="0"/>
    <xf numFmtId="0" fontId="15" fillId="27" borderId="0" applyNumberFormat="0" applyBorder="0">
      <alignment horizontal="right"/>
      <protection locked="0"/>
    </xf>
    <xf numFmtId="3" fontId="14" fillId="26" borderId="6" applyBorder="0"/>
    <xf numFmtId="0" fontId="2" fillId="29" borderId="0" applyBorder="0"/>
    <xf numFmtId="0" fontId="16" fillId="34" borderId="0" applyNumberFormat="0" applyFont="0" applyBorder="0" applyAlignment="0" applyProtection="0">
      <protection locked="0"/>
    </xf>
    <xf numFmtId="0" fontId="2" fillId="25" borderId="6" applyNumberFormat="0" applyFont="0" applyBorder="0" applyAlignment="0">
      <alignment horizontal="center" wrapText="1"/>
    </xf>
    <xf numFmtId="3" fontId="15" fillId="28" borderId="17" applyNumberFormat="0" applyBorder="0" applyAlignment="0">
      <alignment vertical="center"/>
      <protection locked="0"/>
    </xf>
    <xf numFmtId="0" fontId="2" fillId="25" borderId="0" applyNumberFormat="0" applyFont="0" applyFill="0" applyBorder="0" applyAlignment="0"/>
    <xf numFmtId="0" fontId="16" fillId="30" borderId="0" applyNumberFormat="0" applyFont="0" applyBorder="0" applyAlignment="0"/>
    <xf numFmtId="3" fontId="17" fillId="31" borderId="6" applyNumberFormat="0" applyBorder="0">
      <alignment horizontal="right" vertical="center" wrapText="1" indent="1"/>
    </xf>
    <xf numFmtId="0" fontId="18" fillId="0" borderId="0" applyNumberFormat="0" applyBorder="0" applyAlignment="0"/>
    <xf numFmtId="0" fontId="13" fillId="26" borderId="16" applyNumberFormat="0" applyFont="0" applyBorder="0" applyAlignment="0"/>
    <xf numFmtId="0" fontId="23" fillId="0" borderId="0" applyFill="0" applyBorder="0">
      <alignment horizontal="center" vertical="center"/>
    </xf>
    <xf numFmtId="0" fontId="24" fillId="7" borderId="0" applyNumberFormat="0" applyBorder="0" applyAlignment="0" applyProtection="0"/>
    <xf numFmtId="0" fontId="25" fillId="23" borderId="18" applyNumberFormat="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31" fillId="0" borderId="22" applyNumberFormat="0" applyFill="0" applyAlignment="0" applyProtection="0"/>
    <xf numFmtId="0" fontId="32" fillId="35" borderId="23" applyNumberFormat="0" applyAlignment="0" applyProtection="0"/>
    <xf numFmtId="44" fontId="1" fillId="0" borderId="0" applyFont="0" applyFill="0" applyBorder="0" applyAlignment="0" applyProtection="0"/>
    <xf numFmtId="0" fontId="41" fillId="0" borderId="0" applyNumberFormat="0" applyFont="0" applyFill="0" applyBorder="0" applyAlignment="0" applyProtection="0">
      <alignment vertical="top"/>
      <protection locked="0"/>
    </xf>
  </cellStyleXfs>
  <cellXfs count="185">
    <xf numFmtId="0" fontId="0" fillId="0" borderId="0" xfId="0"/>
    <xf numFmtId="0" fontId="3" fillId="2" borderId="0" xfId="0" applyFont="1" applyFill="1" applyBorder="1"/>
    <xf numFmtId="0" fontId="3" fillId="2" borderId="0" xfId="0" applyFont="1" applyFill="1"/>
    <xf numFmtId="0" fontId="3" fillId="4" borderId="4" xfId="0" applyFont="1" applyFill="1" applyBorder="1"/>
    <xf numFmtId="0" fontId="3" fillId="4" borderId="0" xfId="0" applyFont="1" applyFill="1" applyBorder="1"/>
    <xf numFmtId="0" fontId="3" fillId="4" borderId="5" xfId="0" applyFont="1" applyFill="1" applyBorder="1"/>
    <xf numFmtId="0" fontId="3" fillId="4" borderId="8" xfId="0" applyFont="1" applyFill="1" applyBorder="1"/>
    <xf numFmtId="0" fontId="3" fillId="4" borderId="9" xfId="0" applyFont="1" applyFill="1" applyBorder="1"/>
    <xf numFmtId="0" fontId="3" fillId="2" borderId="8" xfId="0" applyFont="1" applyFill="1" applyBorder="1"/>
    <xf numFmtId="0" fontId="3" fillId="4" borderId="10" xfId="0" applyFont="1" applyFill="1" applyBorder="1"/>
    <xf numFmtId="0" fontId="3" fillId="4" borderId="11" xfId="0" applyFont="1" applyFill="1" applyBorder="1"/>
    <xf numFmtId="0" fontId="3" fillId="4" borderId="12" xfId="0" applyFont="1" applyFill="1" applyBorder="1"/>
    <xf numFmtId="0" fontId="3" fillId="2" borderId="10" xfId="0" applyFont="1" applyFill="1" applyBorder="1"/>
    <xf numFmtId="0" fontId="3" fillId="2" borderId="11" xfId="0" applyFont="1" applyFill="1" applyBorder="1"/>
    <xf numFmtId="0" fontId="3" fillId="2" borderId="12" xfId="0" applyFont="1" applyFill="1" applyBorder="1"/>
    <xf numFmtId="0" fontId="3" fillId="2" borderId="4" xfId="0" applyFont="1" applyFill="1" applyBorder="1"/>
    <xf numFmtId="0" fontId="3" fillId="2" borderId="5" xfId="0" applyFont="1" applyFill="1" applyBorder="1"/>
    <xf numFmtId="0" fontId="3" fillId="2" borderId="7" xfId="0" applyFont="1" applyFill="1" applyBorder="1"/>
    <xf numFmtId="0" fontId="3" fillId="2" borderId="9" xfId="0" applyFont="1" applyFill="1" applyBorder="1"/>
    <xf numFmtId="0" fontId="3" fillId="4" borderId="7" xfId="0" applyFont="1" applyFill="1" applyBorder="1"/>
    <xf numFmtId="0" fontId="39" fillId="38" borderId="0" xfId="0" applyFont="1" applyFill="1"/>
    <xf numFmtId="0" fontId="40" fillId="38" borderId="0" xfId="0" applyFont="1" applyFill="1"/>
    <xf numFmtId="0" fontId="2" fillId="38" borderId="0" xfId="0" applyFont="1" applyFill="1"/>
    <xf numFmtId="0" fontId="3" fillId="38" borderId="0" xfId="0" applyFont="1" applyFill="1"/>
    <xf numFmtId="0" fontId="2" fillId="38" borderId="34" xfId="0" applyFont="1" applyFill="1" applyBorder="1"/>
    <xf numFmtId="14" fontId="2" fillId="38" borderId="34" xfId="0" applyNumberFormat="1" applyFont="1" applyFill="1" applyBorder="1" applyAlignment="1">
      <alignment horizontal="right"/>
    </xf>
    <xf numFmtId="0" fontId="3" fillId="38" borderId="34" xfId="0" applyFont="1" applyFill="1" applyBorder="1"/>
    <xf numFmtId="0" fontId="4" fillId="2" borderId="0" xfId="0"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3" fillId="37" borderId="6" xfId="0" applyFont="1" applyFill="1" applyBorder="1" applyAlignment="1">
      <alignment horizontal="center"/>
    </xf>
    <xf numFmtId="0" fontId="4" fillId="3" borderId="10" xfId="0" applyFont="1" applyFill="1" applyBorder="1" applyAlignment="1">
      <alignment horizontal="left"/>
    </xf>
    <xf numFmtId="0" fontId="4" fillId="3" borderId="11" xfId="0" applyFont="1" applyFill="1" applyBorder="1" applyAlignment="1">
      <alignment horizontal="center" vertical="center"/>
    </xf>
    <xf numFmtId="0" fontId="4" fillId="3" borderId="11" xfId="0" applyFont="1" applyFill="1" applyBorder="1" applyAlignment="1">
      <alignment horizontal="center"/>
    </xf>
    <xf numFmtId="0" fontId="4" fillId="3" borderId="12" xfId="0" applyFont="1" applyFill="1" applyBorder="1" applyAlignment="1">
      <alignment horizontal="center"/>
    </xf>
    <xf numFmtId="0" fontId="3" fillId="2" borderId="11" xfId="0" applyFont="1" applyFill="1" applyBorder="1" applyAlignment="1">
      <alignment horizontal="center" vertical="top"/>
    </xf>
    <xf numFmtId="0" fontId="3" fillId="2" borderId="11" xfId="0" applyFont="1" applyFill="1" applyBorder="1" applyAlignment="1">
      <alignment wrapText="1"/>
    </xf>
    <xf numFmtId="0" fontId="3" fillId="2" borderId="4" xfId="0" applyFont="1" applyFill="1" applyBorder="1" applyAlignment="1">
      <alignment vertical="top"/>
    </xf>
    <xf numFmtId="0" fontId="42" fillId="2" borderId="0" xfId="84" quotePrefix="1" applyFont="1" applyFill="1" applyBorder="1" applyAlignment="1" applyProtection="1">
      <alignment horizontal="center" vertical="top"/>
    </xf>
    <xf numFmtId="0" fontId="3" fillId="2" borderId="0" xfId="0" applyFont="1" applyFill="1" applyBorder="1" applyAlignment="1">
      <alignment horizontal="center" vertical="top"/>
    </xf>
    <xf numFmtId="0" fontId="3" fillId="2" borderId="0" xfId="0" applyFont="1" applyFill="1" applyBorder="1" applyAlignment="1">
      <alignment wrapText="1"/>
    </xf>
    <xf numFmtId="0" fontId="3" fillId="2" borderId="8" xfId="0" applyFont="1" applyFill="1" applyBorder="1" applyAlignment="1">
      <alignment horizontal="center"/>
    </xf>
    <xf numFmtId="0" fontId="3" fillId="2" borderId="8" xfId="0" applyFont="1" applyFill="1" applyBorder="1" applyAlignment="1">
      <alignment wrapText="1"/>
    </xf>
    <xf numFmtId="0" fontId="39" fillId="38" borderId="0" xfId="0" applyFont="1" applyFill="1" applyProtection="1"/>
    <xf numFmtId="0" fontId="40" fillId="38" borderId="0" xfId="0" applyFont="1" applyFill="1" applyProtection="1"/>
    <xf numFmtId="0" fontId="2" fillId="38" borderId="0" xfId="0" applyFont="1" applyFill="1" applyProtection="1"/>
    <xf numFmtId="0" fontId="3" fillId="38" borderId="0" xfId="0" applyFont="1" applyFill="1" applyProtection="1"/>
    <xf numFmtId="0" fontId="2" fillId="38" borderId="34" xfId="0" applyFont="1" applyFill="1" applyBorder="1" applyProtection="1"/>
    <xf numFmtId="14" fontId="2" fillId="38" borderId="34" xfId="0" applyNumberFormat="1" applyFont="1" applyFill="1" applyBorder="1" applyAlignment="1" applyProtection="1">
      <alignment horizontal="right"/>
    </xf>
    <xf numFmtId="0" fontId="3" fillId="38" borderId="34" xfId="0" applyFont="1" applyFill="1" applyBorder="1" applyProtection="1"/>
    <xf numFmtId="0" fontId="3" fillId="2" borderId="0" xfId="0" applyFont="1" applyFill="1" applyProtection="1"/>
    <xf numFmtId="0" fontId="3" fillId="2" borderId="0" xfId="0" applyFont="1" applyFill="1" applyAlignment="1" applyProtection="1">
      <alignment horizontal="center" vertical="center"/>
    </xf>
    <xf numFmtId="0" fontId="3" fillId="2" borderId="10" xfId="0" applyFont="1" applyFill="1" applyBorder="1" applyProtection="1"/>
    <xf numFmtId="0" fontId="3" fillId="2" borderId="11" xfId="0" applyFont="1" applyFill="1" applyBorder="1" applyProtection="1"/>
    <xf numFmtId="0" fontId="3" fillId="2" borderId="11" xfId="0" applyFont="1" applyFill="1" applyBorder="1" applyAlignment="1" applyProtection="1">
      <alignment horizontal="center" vertical="center"/>
    </xf>
    <xf numFmtId="0" fontId="3" fillId="2" borderId="12" xfId="0" applyFont="1" applyFill="1" applyBorder="1" applyProtection="1"/>
    <xf numFmtId="0" fontId="3" fillId="2" borderId="4" xfId="0" applyFont="1" applyFill="1" applyBorder="1" applyProtection="1"/>
    <xf numFmtId="0" fontId="3" fillId="2" borderId="0" xfId="0" applyFont="1" applyFill="1" applyBorder="1" applyProtection="1"/>
    <xf numFmtId="0" fontId="3" fillId="2" borderId="0" xfId="0" applyFont="1" applyFill="1" applyBorder="1" applyAlignment="1" applyProtection="1">
      <alignment horizontal="center" vertical="center"/>
    </xf>
    <xf numFmtId="0" fontId="3" fillId="2" borderId="5" xfId="0" applyFont="1" applyFill="1" applyBorder="1" applyProtection="1"/>
    <xf numFmtId="0" fontId="4" fillId="3" borderId="24" xfId="0" applyFont="1" applyFill="1" applyBorder="1" applyProtection="1"/>
    <xf numFmtId="167" fontId="4" fillId="3" borderId="33" xfId="0" applyNumberFormat="1" applyFont="1" applyFill="1" applyBorder="1" applyProtection="1"/>
    <xf numFmtId="0" fontId="4" fillId="3" borderId="31" xfId="0" applyFont="1" applyFill="1" applyBorder="1" applyProtection="1"/>
    <xf numFmtId="0" fontId="4" fillId="3" borderId="28" xfId="0" applyFont="1" applyFill="1" applyBorder="1" applyProtection="1"/>
    <xf numFmtId="167" fontId="4" fillId="3" borderId="30" xfId="64" applyNumberFormat="1" applyFont="1" applyFill="1" applyBorder="1" applyAlignment="1" applyProtection="1">
      <alignment horizontal="right"/>
    </xf>
    <xf numFmtId="0" fontId="4" fillId="3" borderId="32" xfId="64" applyFont="1" applyFill="1" applyBorder="1" applyAlignment="1" applyProtection="1">
      <alignment horizontal="right"/>
    </xf>
    <xf numFmtId="0" fontId="4" fillId="3" borderId="29" xfId="64" applyFont="1" applyFill="1" applyBorder="1" applyAlignment="1" applyProtection="1">
      <alignment horizontal="right"/>
    </xf>
    <xf numFmtId="0" fontId="4" fillId="3" borderId="30" xfId="64" applyFont="1" applyFill="1" applyBorder="1" applyAlignment="1" applyProtection="1">
      <alignment horizontal="right"/>
    </xf>
    <xf numFmtId="0" fontId="4" fillId="3" borderId="26" xfId="64" applyFont="1" applyFill="1" applyBorder="1" applyAlignment="1" applyProtection="1">
      <alignment horizontal="center"/>
    </xf>
    <xf numFmtId="167" fontId="4" fillId="3" borderId="27" xfId="64" applyNumberFormat="1" applyFont="1" applyFill="1" applyBorder="1" applyAlignment="1" applyProtection="1"/>
    <xf numFmtId="0" fontId="4" fillId="3" borderId="28" xfId="64" applyFont="1" applyFill="1" applyBorder="1" applyAlignment="1" applyProtection="1">
      <alignment horizontal="center"/>
    </xf>
    <xf numFmtId="167" fontId="4" fillId="3" borderId="30" xfId="64" applyNumberFormat="1" applyFont="1" applyFill="1" applyBorder="1" applyAlignment="1" applyProtection="1"/>
    <xf numFmtId="0" fontId="4" fillId="3" borderId="1" xfId="0" applyFont="1" applyFill="1" applyBorder="1" applyProtection="1"/>
    <xf numFmtId="0" fontId="5" fillId="3" borderId="2" xfId="0" applyFont="1" applyFill="1" applyBorder="1" applyProtection="1"/>
    <xf numFmtId="0" fontId="4" fillId="3" borderId="2" xfId="0" applyFont="1" applyFill="1" applyBorder="1" applyProtection="1"/>
    <xf numFmtId="0" fontId="5" fillId="3" borderId="3" xfId="0" applyFont="1" applyFill="1" applyBorder="1" applyProtection="1"/>
    <xf numFmtId="0" fontId="3" fillId="4" borderId="10" xfId="0" applyFont="1" applyFill="1" applyBorder="1" applyProtection="1"/>
    <xf numFmtId="0" fontId="3" fillId="4" borderId="11" xfId="0" applyFont="1" applyFill="1" applyBorder="1" applyProtection="1"/>
    <xf numFmtId="0" fontId="3" fillId="4" borderId="12" xfId="0" applyFont="1" applyFill="1" applyBorder="1" applyProtection="1"/>
    <xf numFmtId="0" fontId="3" fillId="4" borderId="4" xfId="0" applyFont="1" applyFill="1" applyBorder="1" applyAlignment="1" applyProtection="1">
      <alignment horizontal="left" indent="1"/>
    </xf>
    <xf numFmtId="0" fontId="3" fillId="4" borderId="0" xfId="0" applyFont="1" applyFill="1" applyBorder="1" applyProtection="1"/>
    <xf numFmtId="11" fontId="3" fillId="37" borderId="6" xfId="1" applyNumberFormat="1" applyFont="1" applyFill="1" applyBorder="1" applyAlignment="1" applyProtection="1">
      <alignment horizontal="center"/>
    </xf>
    <xf numFmtId="0" fontId="3" fillId="4" borderId="5" xfId="0" applyFont="1" applyFill="1" applyBorder="1" applyProtection="1"/>
    <xf numFmtId="164" fontId="3" fillId="37" borderId="6" xfId="1" applyNumberFormat="1" applyFont="1" applyFill="1" applyBorder="1" applyAlignment="1" applyProtection="1">
      <alignment horizontal="center"/>
    </xf>
    <xf numFmtId="0" fontId="3" fillId="4" borderId="7" xfId="0" applyFont="1" applyFill="1" applyBorder="1" applyAlignment="1" applyProtection="1">
      <alignment horizontal="left" indent="1"/>
    </xf>
    <xf numFmtId="0" fontId="3" fillId="4" borderId="8" xfId="0" applyFont="1" applyFill="1" applyBorder="1" applyProtection="1"/>
    <xf numFmtId="0" fontId="3" fillId="4" borderId="9" xfId="0" applyFont="1" applyFill="1" applyBorder="1" applyProtection="1"/>
    <xf numFmtId="0" fontId="37" fillId="4" borderId="4" xfId="0" applyFont="1" applyFill="1" applyBorder="1" applyAlignment="1" applyProtection="1">
      <alignment vertical="center"/>
    </xf>
    <xf numFmtId="0" fontId="3" fillId="4" borderId="4" xfId="0" applyFont="1" applyFill="1" applyBorder="1" applyProtection="1"/>
    <xf numFmtId="0" fontId="3" fillId="4" borderId="7" xfId="0" applyFont="1" applyFill="1" applyBorder="1" applyProtection="1"/>
    <xf numFmtId="0" fontId="3" fillId="2" borderId="7" xfId="0" applyFont="1" applyFill="1" applyBorder="1" applyProtection="1"/>
    <xf numFmtId="0" fontId="3" fillId="2" borderId="8" xfId="0" applyFont="1" applyFill="1" applyBorder="1" applyProtection="1"/>
    <xf numFmtId="0" fontId="3" fillId="2" borderId="8" xfId="0" applyFont="1" applyFill="1" applyBorder="1" applyAlignment="1" applyProtection="1">
      <alignment horizontal="center" vertical="center"/>
    </xf>
    <xf numFmtId="0" fontId="3" fillId="2" borderId="9" xfId="0" applyFont="1" applyFill="1" applyBorder="1" applyProtection="1"/>
    <xf numFmtId="0" fontId="0" fillId="2" borderId="0" xfId="0" applyFill="1" applyProtection="1"/>
    <xf numFmtId="0" fontId="4" fillId="3" borderId="1" xfId="0" applyFont="1" applyFill="1" applyBorder="1" applyAlignment="1" applyProtection="1">
      <alignment vertical="center" wrapText="1"/>
    </xf>
    <xf numFmtId="0" fontId="5" fillId="3" borderId="2" xfId="0" applyFont="1" applyFill="1" applyBorder="1" applyAlignment="1" applyProtection="1">
      <alignment vertical="center" wrapText="1"/>
    </xf>
    <xf numFmtId="0" fontId="4" fillId="3" borderId="2"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5" fillId="3" borderId="3" xfId="0" applyFont="1" applyFill="1" applyBorder="1" applyAlignment="1" applyProtection="1">
      <alignment wrapText="1"/>
    </xf>
    <xf numFmtId="0" fontId="3" fillId="4" borderId="4" xfId="0" applyFont="1" applyFill="1" applyBorder="1" applyAlignment="1" applyProtection="1">
      <alignment horizontal="center"/>
    </xf>
    <xf numFmtId="11" fontId="3" fillId="36" borderId="6" xfId="1" applyNumberFormat="1" applyFont="1" applyFill="1" applyBorder="1" applyAlignment="1" applyProtection="1">
      <alignment horizontal="center"/>
    </xf>
    <xf numFmtId="164" fontId="3" fillId="36" borderId="6" xfId="1" applyNumberFormat="1" applyFont="1" applyFill="1" applyBorder="1" applyAlignment="1" applyProtection="1">
      <alignment horizontal="center"/>
    </xf>
    <xf numFmtId="11" fontId="35" fillId="37" borderId="6" xfId="1" applyNumberFormat="1" applyFont="1" applyFill="1" applyBorder="1" applyAlignment="1" applyProtection="1">
      <alignment horizontal="center"/>
    </xf>
    <xf numFmtId="0" fontId="0" fillId="2" borderId="0" xfId="0" applyFill="1" applyAlignment="1" applyProtection="1">
      <alignment horizontal="center" vertical="center"/>
    </xf>
    <xf numFmtId="0" fontId="6" fillId="3" borderId="2" xfId="0" applyFont="1" applyFill="1" applyBorder="1" applyProtection="1"/>
    <xf numFmtId="168" fontId="0" fillId="2" borderId="0" xfId="83" applyNumberFormat="1" applyFont="1" applyFill="1" applyProtection="1"/>
    <xf numFmtId="9" fontId="0" fillId="2" borderId="0" xfId="2" applyFont="1" applyFill="1" applyProtection="1"/>
    <xf numFmtId="0" fontId="3" fillId="4" borderId="0" xfId="0" applyFont="1" applyFill="1" applyBorder="1" applyAlignment="1" applyProtection="1">
      <alignment horizontal="left" indent="1"/>
    </xf>
    <xf numFmtId="0" fontId="3" fillId="4" borderId="8" xfId="0" applyFont="1" applyFill="1" applyBorder="1" applyAlignment="1" applyProtection="1">
      <alignment horizontal="left" indent="1"/>
    </xf>
    <xf numFmtId="0" fontId="3" fillId="4" borderId="0" xfId="0" applyFont="1" applyFill="1" applyBorder="1" applyAlignment="1" applyProtection="1">
      <alignment vertical="top"/>
    </xf>
    <xf numFmtId="0" fontId="3" fillId="2" borderId="0" xfId="0" applyFont="1" applyFill="1" applyBorder="1" applyAlignment="1" applyProtection="1">
      <alignment horizontal="left" vertical="top" wrapText="1"/>
    </xf>
    <xf numFmtId="0" fontId="0" fillId="4" borderId="4" xfId="0" applyFill="1" applyBorder="1" applyProtection="1"/>
    <xf numFmtId="0" fontId="0" fillId="4" borderId="7" xfId="0" applyFill="1" applyBorder="1" applyProtection="1"/>
    <xf numFmtId="0" fontId="3" fillId="4" borderId="8" xfId="0" applyFont="1" applyFill="1" applyBorder="1" applyAlignment="1" applyProtection="1">
      <alignment horizontal="left"/>
    </xf>
    <xf numFmtId="0" fontId="3" fillId="4" borderId="8" xfId="0" applyFont="1" applyFill="1" applyBorder="1" applyAlignment="1" applyProtection="1">
      <alignment horizontal="center"/>
    </xf>
    <xf numFmtId="0" fontId="3" fillId="4" borderId="8" xfId="0" applyFont="1" applyFill="1" applyBorder="1" applyAlignment="1" applyProtection="1">
      <alignment horizontal="left" vertical="top" wrapText="1"/>
    </xf>
    <xf numFmtId="0" fontId="3" fillId="4" borderId="9" xfId="0" applyFont="1" applyFill="1" applyBorder="1" applyAlignment="1" applyProtection="1">
      <alignment horizontal="left" vertical="top" wrapText="1"/>
    </xf>
    <xf numFmtId="0" fontId="4" fillId="3" borderId="1" xfId="0" applyFont="1" applyFill="1" applyBorder="1" applyAlignment="1" applyProtection="1">
      <alignment wrapText="1"/>
    </xf>
    <xf numFmtId="0" fontId="4" fillId="3" borderId="2" xfId="0" applyFont="1" applyFill="1" applyBorder="1" applyAlignment="1" applyProtection="1">
      <alignment wrapText="1"/>
    </xf>
    <xf numFmtId="0" fontId="5" fillId="3" borderId="2" xfId="0" applyFont="1" applyFill="1" applyBorder="1" applyAlignment="1" applyProtection="1">
      <alignment wrapText="1"/>
    </xf>
    <xf numFmtId="0" fontId="4"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9" fontId="3" fillId="37" borderId="6" xfId="2" applyFont="1" applyFill="1" applyBorder="1" applyAlignment="1" applyProtection="1">
      <alignment horizontal="center"/>
    </xf>
    <xf numFmtId="164" fontId="3" fillId="37" borderId="6" xfId="1" applyNumberFormat="1" applyFont="1" applyFill="1" applyBorder="1" applyAlignment="1" applyProtection="1">
      <alignment horizontal="center" vertical="center"/>
    </xf>
    <xf numFmtId="11" fontId="3" fillId="37" borderId="6" xfId="1" applyNumberFormat="1" applyFont="1" applyFill="1" applyBorder="1" applyAlignment="1" applyProtection="1">
      <alignment horizontal="center" vertical="center"/>
    </xf>
    <xf numFmtId="21" fontId="0" fillId="2" borderId="0" xfId="0" quotePrefix="1" applyNumberFormat="1" applyFill="1" applyProtection="1"/>
    <xf numFmtId="9" fontId="0" fillId="2" borderId="0" xfId="0" applyNumberFormat="1" applyFill="1" applyProtection="1"/>
    <xf numFmtId="164" fontId="0" fillId="2" borderId="0" xfId="1" applyNumberFormat="1" applyFont="1" applyFill="1" applyProtection="1"/>
    <xf numFmtId="0" fontId="0" fillId="2" borderId="0" xfId="0" applyFill="1" applyBorder="1" applyProtection="1"/>
    <xf numFmtId="0" fontId="0" fillId="2" borderId="0" xfId="0" applyFill="1" applyAlignment="1" applyProtection="1">
      <alignment horizontal="left"/>
    </xf>
    <xf numFmtId="1" fontId="0" fillId="2" borderId="0" xfId="1" applyNumberFormat="1" applyFont="1" applyFill="1" applyAlignment="1" applyProtection="1">
      <alignment horizontal="center"/>
    </xf>
    <xf numFmtId="0" fontId="0" fillId="2" borderId="0" xfId="0" applyFill="1" applyAlignment="1" applyProtection="1">
      <alignment horizontal="center"/>
    </xf>
    <xf numFmtId="0" fontId="3" fillId="39" borderId="6" xfId="0" applyFont="1" applyFill="1" applyBorder="1" applyAlignment="1">
      <alignment horizontal="center"/>
    </xf>
    <xf numFmtId="49" fontId="3" fillId="39" borderId="6" xfId="83" applyNumberFormat="1" applyFont="1" applyFill="1" applyBorder="1" applyAlignment="1" applyProtection="1">
      <alignment horizontal="left"/>
      <protection locked="0"/>
    </xf>
    <xf numFmtId="1" fontId="3" fillId="39" borderId="6" xfId="1" applyNumberFormat="1" applyFont="1" applyFill="1" applyBorder="1" applyAlignment="1" applyProtection="1">
      <alignment horizontal="center"/>
      <protection locked="0"/>
    </xf>
    <xf numFmtId="168" fontId="3" fillId="39" borderId="6" xfId="83" applyNumberFormat="1" applyFont="1" applyFill="1" applyBorder="1" applyAlignment="1" applyProtection="1">
      <alignment horizontal="center"/>
      <protection locked="0"/>
    </xf>
    <xf numFmtId="9" fontId="3" fillId="39" borderId="6" xfId="2" applyFont="1" applyFill="1" applyBorder="1" applyAlignment="1" applyProtection="1">
      <alignment horizontal="center"/>
      <protection locked="0"/>
    </xf>
    <xf numFmtId="164" fontId="3" fillId="39" borderId="6" xfId="1" applyNumberFormat="1"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2" fontId="3" fillId="39" borderId="6" xfId="83" applyNumberFormat="1" applyFont="1" applyFill="1" applyBorder="1" applyAlignment="1" applyProtection="1">
      <alignment horizontal="center"/>
      <protection locked="0"/>
    </xf>
    <xf numFmtId="0" fontId="4" fillId="3" borderId="24" xfId="64" applyFont="1" applyFill="1" applyBorder="1" applyAlignment="1" applyProtection="1">
      <alignment horizontal="center"/>
    </xf>
    <xf numFmtId="167" fontId="4" fillId="3" borderId="33" xfId="64" applyNumberFormat="1" applyFont="1" applyFill="1" applyBorder="1" applyAlignment="1" applyProtection="1"/>
    <xf numFmtId="0" fontId="4" fillId="3" borderId="35" xfId="0" applyFont="1" applyFill="1" applyBorder="1" applyProtection="1"/>
    <xf numFmtId="167" fontId="4" fillId="3" borderId="29" xfId="64" applyNumberFormat="1" applyFont="1" applyFill="1" applyBorder="1" applyAlignment="1" applyProtection="1"/>
    <xf numFmtId="167" fontId="4" fillId="3" borderId="36" xfId="64" applyNumberFormat="1" applyFont="1" applyFill="1" applyBorder="1" applyAlignment="1" applyProtection="1"/>
    <xf numFmtId="167" fontId="4" fillId="3" borderId="37" xfId="64" applyNumberFormat="1" applyFont="1" applyFill="1" applyBorder="1" applyAlignment="1" applyProtection="1"/>
    <xf numFmtId="0" fontId="2" fillId="4" borderId="4" xfId="0" applyFont="1" applyFill="1" applyBorder="1" applyAlignment="1" applyProtection="1">
      <alignment horizontal="left" indent="1"/>
    </xf>
    <xf numFmtId="1" fontId="2" fillId="4" borderId="25" xfId="60" applyNumberFormat="1" applyFont="1" applyFill="1" applyBorder="1" applyProtection="1">
      <alignment horizontal="right"/>
    </xf>
    <xf numFmtId="1" fontId="2" fillId="4" borderId="17" xfId="60" applyNumberFormat="1" applyFont="1" applyFill="1" applyBorder="1" applyProtection="1">
      <alignment horizontal="right"/>
    </xf>
    <xf numFmtId="1" fontId="2" fillId="4" borderId="29" xfId="60" applyNumberFormat="1" applyFont="1" applyFill="1" applyBorder="1" applyProtection="1">
      <alignment horizontal="right"/>
    </xf>
    <xf numFmtId="43" fontId="3" fillId="37" borderId="6" xfId="1" applyFont="1" applyFill="1" applyBorder="1" applyAlignment="1" applyProtection="1">
      <alignment horizontal="center"/>
    </xf>
    <xf numFmtId="169" fontId="2" fillId="4" borderId="25" xfId="2" applyNumberFormat="1" applyFont="1" applyFill="1" applyBorder="1" applyAlignment="1" applyProtection="1">
      <alignment horizontal="right"/>
    </xf>
    <xf numFmtId="169" fontId="2" fillId="4" borderId="33" xfId="2" applyNumberFormat="1" applyFont="1" applyFill="1" applyBorder="1" applyAlignment="1" applyProtection="1">
      <alignment horizontal="right"/>
    </xf>
    <xf numFmtId="169" fontId="2" fillId="4" borderId="17" xfId="2" applyNumberFormat="1" applyFont="1" applyFill="1" applyBorder="1" applyAlignment="1" applyProtection="1">
      <alignment horizontal="right"/>
    </xf>
    <xf numFmtId="169" fontId="2" fillId="4" borderId="27" xfId="2" applyNumberFormat="1" applyFont="1" applyFill="1" applyBorder="1" applyAlignment="1" applyProtection="1">
      <alignment horizontal="right"/>
    </xf>
    <xf numFmtId="169" fontId="2" fillId="4" borderId="29" xfId="2" applyNumberFormat="1" applyFont="1" applyFill="1" applyBorder="1" applyAlignment="1" applyProtection="1">
      <alignment horizontal="right"/>
    </xf>
    <xf numFmtId="169" fontId="2" fillId="4" borderId="30" xfId="2" applyNumberFormat="1" applyFont="1" applyFill="1" applyBorder="1" applyAlignment="1" applyProtection="1">
      <alignment horizontal="right"/>
    </xf>
    <xf numFmtId="170" fontId="2" fillId="4" borderId="25" xfId="2" applyNumberFormat="1" applyFont="1" applyFill="1" applyBorder="1" applyAlignment="1" applyProtection="1">
      <alignment horizontal="right"/>
    </xf>
    <xf numFmtId="170" fontId="2" fillId="4" borderId="17" xfId="2" applyNumberFormat="1" applyFont="1" applyFill="1" applyBorder="1" applyAlignment="1" applyProtection="1">
      <alignment horizontal="right"/>
    </xf>
    <xf numFmtId="170" fontId="2" fillId="4" borderId="29" xfId="2" applyNumberFormat="1" applyFont="1" applyFill="1" applyBorder="1" applyAlignment="1" applyProtection="1">
      <alignment horizontal="right"/>
    </xf>
    <xf numFmtId="43" fontId="3" fillId="37" borderId="6" xfId="1" applyNumberFormat="1" applyFont="1" applyFill="1" applyBorder="1" applyAlignment="1" applyProtection="1">
      <alignment horizontal="center"/>
    </xf>
    <xf numFmtId="43" fontId="3" fillId="37" borderId="6" xfId="1" applyNumberFormat="1" applyFont="1" applyFill="1" applyBorder="1" applyProtection="1"/>
    <xf numFmtId="0" fontId="3" fillId="2" borderId="0" xfId="0" applyFont="1" applyFill="1" applyBorder="1" applyAlignment="1">
      <alignment horizontal="left" vertical="top" wrapText="1"/>
    </xf>
    <xf numFmtId="0" fontId="2" fillId="2" borderId="0" xfId="0" applyFont="1" applyFill="1" applyAlignment="1">
      <alignment horizontal="left" vertical="center" wrapText="1"/>
    </xf>
    <xf numFmtId="0" fontId="3" fillId="4" borderId="0" xfId="0" applyFont="1" applyFill="1" applyBorder="1" applyAlignment="1" applyProtection="1">
      <alignment horizontal="left" vertical="top" wrapText="1"/>
    </xf>
    <xf numFmtId="0" fontId="3" fillId="4" borderId="5" xfId="0" applyFont="1" applyFill="1" applyBorder="1" applyAlignment="1" applyProtection="1">
      <alignment horizontal="left" vertical="top" wrapText="1"/>
    </xf>
    <xf numFmtId="0" fontId="3" fillId="4" borderId="0" xfId="0" applyFont="1" applyFill="1" applyBorder="1" applyAlignment="1" applyProtection="1">
      <alignment horizontal="left" vertical="top"/>
    </xf>
    <xf numFmtId="0" fontId="3" fillId="4" borderId="0" xfId="0" applyFont="1" applyFill="1" applyBorder="1" applyAlignment="1" applyProtection="1">
      <alignment horizontal="center" vertical="top"/>
    </xf>
    <xf numFmtId="0" fontId="3" fillId="4" borderId="0" xfId="0" applyFont="1" applyFill="1" applyBorder="1" applyAlignment="1" applyProtection="1">
      <alignment horizontal="left" wrapText="1"/>
    </xf>
    <xf numFmtId="0" fontId="3" fillId="4" borderId="5" xfId="0" applyFont="1" applyFill="1" applyBorder="1" applyAlignment="1" applyProtection="1">
      <alignment horizontal="left" wrapText="1"/>
    </xf>
    <xf numFmtId="0" fontId="3" fillId="4" borderId="0" xfId="0" applyFont="1" applyFill="1" applyBorder="1" applyAlignment="1" applyProtection="1">
      <alignment horizontal="left"/>
    </xf>
    <xf numFmtId="0" fontId="3" fillId="4" borderId="0"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3" xfId="0" applyFont="1" applyFill="1" applyBorder="1" applyAlignment="1" applyProtection="1">
      <alignment horizontal="center"/>
    </xf>
    <xf numFmtId="0" fontId="3" fillId="4" borderId="11" xfId="0" applyFont="1" applyFill="1" applyBorder="1" applyAlignment="1" applyProtection="1">
      <alignment horizontal="center"/>
    </xf>
    <xf numFmtId="0" fontId="3" fillId="4" borderId="12" xfId="0" applyFont="1" applyFill="1" applyBorder="1" applyAlignment="1" applyProtection="1">
      <alignment horizontal="center"/>
    </xf>
    <xf numFmtId="0" fontId="3" fillId="4" borderId="5" xfId="0" applyFont="1" applyFill="1" applyBorder="1" applyAlignment="1" applyProtection="1">
      <alignment horizontal="left" vertical="top"/>
    </xf>
    <xf numFmtId="0" fontId="4" fillId="3" borderId="2" xfId="0" applyFont="1" applyFill="1" applyBorder="1" applyAlignment="1" applyProtection="1">
      <alignment horizontal="left"/>
    </xf>
    <xf numFmtId="0" fontId="4" fillId="3" borderId="1" xfId="0" applyFont="1" applyFill="1" applyBorder="1" applyAlignment="1" applyProtection="1">
      <alignment horizontal="center"/>
    </xf>
    <xf numFmtId="14" fontId="3" fillId="0" borderId="0" xfId="0" applyNumberFormat="1" applyFont="1" applyFill="1"/>
  </cellXfs>
  <cellStyles count="85">
    <cellStyle name="20 % - Accent1" xfId="3"/>
    <cellStyle name="20 % - Accent2" xfId="4"/>
    <cellStyle name="20 % - Accent3" xfId="5"/>
    <cellStyle name="20 % - Accent4" xfId="6"/>
    <cellStyle name="20 % - Accent5" xfId="7"/>
    <cellStyle name="20 % - Accent6" xfId="8"/>
    <cellStyle name="40 % - Accent1" xfId="9"/>
    <cellStyle name="40 % - Accent2" xfId="10"/>
    <cellStyle name="40 % - Accent3" xfId="11"/>
    <cellStyle name="40 % - Accent4" xfId="12"/>
    <cellStyle name="40 % - Accent5" xfId="13"/>
    <cellStyle name="40 % - Accent6" xfId="14"/>
    <cellStyle name="60 % - Accent1" xfId="15"/>
    <cellStyle name="60 % - Accent2" xfId="16"/>
    <cellStyle name="60 % - Accent3" xfId="17"/>
    <cellStyle name="60 % - Accent4" xfId="18"/>
    <cellStyle name="60 % - Accent5" xfId="19"/>
    <cellStyle name="60 % - Accent6" xfId="20"/>
    <cellStyle name="Accent1 2" xfId="21"/>
    <cellStyle name="Accent2 2" xfId="22"/>
    <cellStyle name="Accent3 2" xfId="23"/>
    <cellStyle name="Accent4 2" xfId="24"/>
    <cellStyle name="Accent5 2" xfId="25"/>
    <cellStyle name="Accent6 2" xfId="26"/>
    <cellStyle name="Avertissement" xfId="27"/>
    <cellStyle name="Calcul" xfId="28"/>
    <cellStyle name="Cellule liée" xfId="29"/>
    <cellStyle name="Comma" xfId="1" builtinId="3"/>
    <cellStyle name="Comma 2" xfId="30"/>
    <cellStyle name="Comma 2 2" xfId="31"/>
    <cellStyle name="Comma 3" xfId="32"/>
    <cellStyle name="Commentaire" xfId="33"/>
    <cellStyle name="Currency" xfId="83" builtinId="4"/>
    <cellStyle name="Entrée" xfId="34"/>
    <cellStyle name="Euro" xfId="35"/>
    <cellStyle name="GFSC1" xfId="36"/>
    <cellStyle name="GFSC10" xfId="37"/>
    <cellStyle name="GFSC2" xfId="38"/>
    <cellStyle name="GFSC3" xfId="39"/>
    <cellStyle name="GFSC4" xfId="40"/>
    <cellStyle name="GFSC5" xfId="41"/>
    <cellStyle name="GFSC6" xfId="42"/>
    <cellStyle name="GFSC7" xfId="43"/>
    <cellStyle name="GFSC8" xfId="44"/>
    <cellStyle name="GFSC9" xfId="45"/>
    <cellStyle name="Hyperlink" xfId="84" builtinId="8"/>
    <cellStyle name="Hyperlink 2" xfId="46"/>
    <cellStyle name="Insatisfaisant" xfId="47"/>
    <cellStyle name="Neutre" xfId="48"/>
    <cellStyle name="Normal" xfId="0" builtinId="0"/>
    <cellStyle name="Normal 2" xfId="49"/>
    <cellStyle name="Normal 2 2" xfId="50"/>
    <cellStyle name="Normal 2 3" xfId="51"/>
    <cellStyle name="Normal 3" xfId="52"/>
    <cellStyle name="Normal 4" xfId="53"/>
    <cellStyle name="Percent" xfId="2" builtinId="5"/>
    <cellStyle name="Percent 2" xfId="54"/>
    <cellStyle name="Percent 2 2" xfId="55"/>
    <cellStyle name="Percent 3" xfId="56"/>
    <cellStyle name="QIS2CalcCell" xfId="57"/>
    <cellStyle name="QIS2InputCell" xfId="58"/>
    <cellStyle name="QIS5Area" xfId="59"/>
    <cellStyle name="QIS5CalcCell" xfId="60"/>
    <cellStyle name="QIS5Check" xfId="61"/>
    <cellStyle name="QIS5Empty" xfId="62"/>
    <cellStyle name="QIS5Fix" xfId="63"/>
    <cellStyle name="QIS5Header" xfId="64"/>
    <cellStyle name="QIS5InputCell" xfId="65"/>
    <cellStyle name="QIS5Label" xfId="66"/>
    <cellStyle name="QIS5Locked" xfId="67"/>
    <cellStyle name="QIS5Output" xfId="68"/>
    <cellStyle name="QIS5Param" xfId="69"/>
    <cellStyle name="QIS5SheetHeader" xfId="70"/>
    <cellStyle name="QIS5XLink" xfId="71"/>
    <cellStyle name="Satisfaisant" xfId="72"/>
    <cellStyle name="Sortie" xfId="73"/>
    <cellStyle name="Style 1" xfId="74"/>
    <cellStyle name="Texte explicatif" xfId="75"/>
    <cellStyle name="Titre" xfId="76"/>
    <cellStyle name="Titre 1" xfId="77"/>
    <cellStyle name="Titre 2" xfId="78"/>
    <cellStyle name="Titre 3" xfId="79"/>
    <cellStyle name="Titre 4" xfId="80"/>
    <cellStyle name="Total 2" xfId="81"/>
    <cellStyle name="Vérification" xfId="82"/>
  </cellStyles>
  <dxfs count="11">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bgColor rgb="FFC6EFCE"/>
        </patternFill>
      </fill>
      <border>
        <left style="thin">
          <color rgb="FF006100"/>
        </left>
        <right style="thin">
          <color rgb="FF006100"/>
        </right>
        <top style="thin">
          <color rgb="FF006100"/>
        </top>
        <bottom style="thin">
          <color rgb="FF006100"/>
        </bottom>
      </border>
    </dxf>
    <dxf>
      <font>
        <color rgb="FF006100"/>
      </font>
      <fill>
        <patternFill>
          <bgColor rgb="FFC6EFCE"/>
        </patternFill>
      </fill>
      <border>
        <left style="thin">
          <color rgb="FF006100"/>
        </left>
        <right style="thin">
          <color rgb="FF006100"/>
        </right>
        <top style="thin">
          <color rgb="FF006100"/>
        </top>
        <bottom style="thin">
          <color rgb="FF006100"/>
        </bottom>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b/>
        <i val="0"/>
        <color theme="0"/>
      </font>
      <fill>
        <patternFill>
          <bgColor rgb="FFFF5050"/>
        </patternFill>
      </fill>
    </dxf>
    <dxf>
      <font>
        <b/>
        <i val="0"/>
        <color theme="0"/>
      </font>
      <fill>
        <patternFill>
          <bgColor rgb="FFFF5050"/>
        </patternFill>
      </fill>
    </dxf>
    <dxf>
      <font>
        <b/>
        <i val="0"/>
        <color theme="0"/>
      </font>
      <fill>
        <patternFill>
          <bgColor rgb="FFFF5050"/>
        </patternFill>
      </fill>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
      <font>
        <color rgb="FF9C6500"/>
      </font>
      <fill>
        <patternFill>
          <bgColor rgb="FFFFEB9C"/>
        </patternFill>
      </fill>
      <border>
        <left style="thin">
          <color rgb="FF9C6500"/>
        </left>
        <right style="thin">
          <color rgb="FF9C6500"/>
        </right>
        <top style="thin">
          <color rgb="FF9C6500"/>
        </top>
        <bottom style="thin">
          <color rgb="FF9C6500"/>
        </bottom>
      </border>
    </dxf>
  </dxfs>
  <tableStyles count="0" defaultTableStyle="TableStyleMedium2" defaultPivotStyle="PivotStyleLight16"/>
  <colors>
    <mruColors>
      <color rgb="FF9C0006"/>
      <color rgb="FFFFFFCC"/>
      <color rgb="FFFF5050"/>
      <color rgb="FF006100"/>
      <color rgb="FFCCFFFF"/>
      <color rgb="FFFF7C8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8"/>
  <sheetViews>
    <sheetView zoomScale="80" zoomScaleNormal="80" workbookViewId="0">
      <selection activeCell="A8" sqref="A8:XFD8"/>
    </sheetView>
  </sheetViews>
  <sheetFormatPr defaultColWidth="0" defaultRowHeight="12.75" zeroHeight="1" x14ac:dyDescent="0.2"/>
  <cols>
    <col min="1" max="1" width="1.875" style="2" customWidth="1"/>
    <col min="2" max="2" width="20.125" style="2" customWidth="1"/>
    <col min="3" max="3" width="9.5" style="2" bestFit="1" customWidth="1"/>
    <col min="4" max="4" width="41.5" style="2" customWidth="1"/>
    <col min="5" max="5" width="1.875" style="2" customWidth="1"/>
    <col min="6" max="6" width="11.25" style="2" customWidth="1"/>
    <col min="7" max="7" width="1.875" style="2" customWidth="1"/>
    <col min="8" max="8" width="2" style="2" customWidth="1"/>
    <col min="9" max="9" width="0" style="2" hidden="1" customWidth="1"/>
    <col min="10" max="16384" width="9" style="2" hidden="1"/>
  </cols>
  <sheetData>
    <row r="1" spans="1:9" s="23" customFormat="1" ht="15.75" x14ac:dyDescent="0.25">
      <c r="A1" s="20" t="str">
        <f ca="1">RIGHT(CELL("filename",$A$1),LEN(CELL("filename",$A$1))-FIND("]",CELL("filename",$A$1)))</f>
        <v>Index</v>
      </c>
      <c r="B1" s="21"/>
      <c r="C1" s="22"/>
      <c r="D1" s="22"/>
      <c r="E1" s="20"/>
      <c r="F1" s="22"/>
      <c r="G1" s="20"/>
      <c r="H1" s="22"/>
      <c r="I1" s="22"/>
    </row>
    <row r="2" spans="1:9" s="26" customFormat="1" x14ac:dyDescent="0.2">
      <c r="A2" s="24"/>
      <c r="B2" s="24"/>
      <c r="C2" s="24"/>
      <c r="D2" s="24"/>
      <c r="E2" s="24"/>
      <c r="F2" s="25"/>
      <c r="G2" s="24"/>
      <c r="I2" s="24"/>
    </row>
    <row r="3" spans="1:9" x14ac:dyDescent="0.2"/>
    <row r="4" spans="1:9" s="168" customFormat="1" ht="24" customHeight="1" x14ac:dyDescent="0.2">
      <c r="A4" s="168" t="s">
        <v>124</v>
      </c>
    </row>
    <row r="5" spans="1:9" x14ac:dyDescent="0.2"/>
    <row r="6" spans="1:9" s="168" customFormat="1" ht="25.5" customHeight="1" x14ac:dyDescent="0.2">
      <c r="A6" s="168" t="s">
        <v>75</v>
      </c>
    </row>
    <row r="7" spans="1:9" x14ac:dyDescent="0.2"/>
    <row r="8" spans="1:9" s="168" customFormat="1" ht="33.75" customHeight="1" x14ac:dyDescent="0.2">
      <c r="A8" s="168" t="s">
        <v>66</v>
      </c>
    </row>
    <row r="9" spans="1:9" s="143" customFormat="1" ht="11.25" customHeight="1" x14ac:dyDescent="0.2"/>
    <row r="10" spans="1:9" s="168" customFormat="1" ht="13.5" thickBot="1" x14ac:dyDescent="0.25">
      <c r="A10" s="168" t="s">
        <v>80</v>
      </c>
    </row>
    <row r="11" spans="1:9" ht="13.5" thickBot="1" x14ac:dyDescent="0.25">
      <c r="D11" s="27"/>
      <c r="E11" s="28"/>
      <c r="F11" s="29" t="s">
        <v>39</v>
      </c>
      <c r="G11" s="30"/>
    </row>
    <row r="12" spans="1:9" ht="6.75" customHeight="1" x14ac:dyDescent="0.2">
      <c r="D12" s="1"/>
      <c r="E12" s="9"/>
      <c r="F12" s="10"/>
      <c r="G12" s="11"/>
    </row>
    <row r="13" spans="1:9" x14ac:dyDescent="0.2">
      <c r="B13" s="2" t="s">
        <v>122</v>
      </c>
      <c r="C13" s="184">
        <v>44742</v>
      </c>
      <c r="D13" s="1"/>
      <c r="E13" s="3"/>
      <c r="F13" s="137" t="s">
        <v>40</v>
      </c>
      <c r="G13" s="5"/>
    </row>
    <row r="14" spans="1:9" x14ac:dyDescent="0.2">
      <c r="D14" s="1"/>
      <c r="E14" s="3"/>
      <c r="F14" s="4"/>
      <c r="G14" s="5"/>
    </row>
    <row r="15" spans="1:9" x14ac:dyDescent="0.2">
      <c r="D15" s="1"/>
      <c r="E15" s="3"/>
      <c r="F15" s="31" t="s">
        <v>41</v>
      </c>
      <c r="G15" s="5"/>
    </row>
    <row r="16" spans="1:9" ht="13.5" thickBot="1" x14ac:dyDescent="0.25">
      <c r="D16" s="1"/>
      <c r="E16" s="19"/>
      <c r="F16" s="6"/>
      <c r="G16" s="7"/>
    </row>
    <row r="17" spans="2:7" ht="13.5" thickBot="1" x14ac:dyDescent="0.25"/>
    <row r="18" spans="2:7" ht="13.5" thickBot="1" x14ac:dyDescent="0.25">
      <c r="B18" s="32" t="s">
        <v>42</v>
      </c>
      <c r="C18" s="33" t="s">
        <v>43</v>
      </c>
      <c r="D18" s="34" t="s">
        <v>44</v>
      </c>
      <c r="E18" s="34"/>
      <c r="F18" s="34"/>
      <c r="G18" s="35"/>
    </row>
    <row r="19" spans="2:7" x14ac:dyDescent="0.2">
      <c r="B19" s="12"/>
      <c r="C19" s="36"/>
      <c r="D19" s="13"/>
      <c r="E19" s="13"/>
      <c r="F19" s="37"/>
      <c r="G19" s="14"/>
    </row>
    <row r="20" spans="2:7" ht="45" customHeight="1" x14ac:dyDescent="0.2">
      <c r="B20" s="38" t="str">
        <f ca="1">RIGHT(CELL("filename",'Type 1 Exposures'!$A$3),LEN(CELL("filename",'Type 1 Exposures'!$A$3))-FIND("]",CELL("filename",$A$1)))</f>
        <v>Type 1 Exposures</v>
      </c>
      <c r="C20" s="39" t="s">
        <v>43</v>
      </c>
      <c r="D20" s="167" t="s">
        <v>65</v>
      </c>
      <c r="E20" s="167"/>
      <c r="F20" s="167"/>
      <c r="G20" s="16"/>
    </row>
    <row r="21" spans="2:7" x14ac:dyDescent="0.2">
      <c r="B21" s="15"/>
      <c r="C21" s="40"/>
      <c r="D21" s="1"/>
      <c r="E21" s="1"/>
      <c r="F21" s="41"/>
      <c r="G21" s="16"/>
    </row>
    <row r="22" spans="2:7" ht="65.25" customHeight="1" x14ac:dyDescent="0.2">
      <c r="B22" s="38" t="str">
        <f ca="1">RIGHT(CELL("filename",'Capital requirement'!$A$3),LEN(CELL("filename",'Capital requirement'!$A$3))-FIND("]",CELL("filename",$A$1)))</f>
        <v>Capital requirement</v>
      </c>
      <c r="C22" s="39" t="s">
        <v>43</v>
      </c>
      <c r="D22" s="167" t="s">
        <v>76</v>
      </c>
      <c r="E22" s="167"/>
      <c r="F22" s="167"/>
      <c r="G22" s="16"/>
    </row>
    <row r="23" spans="2:7" ht="11.25" customHeight="1" x14ac:dyDescent="0.2">
      <c r="B23" s="15"/>
      <c r="C23" s="40"/>
      <c r="D23" s="1"/>
      <c r="E23" s="1"/>
      <c r="F23" s="41"/>
      <c r="G23" s="16"/>
    </row>
    <row r="24" spans="2:7" ht="30" customHeight="1" x14ac:dyDescent="0.2">
      <c r="B24" s="38" t="str">
        <f ca="1">RIGHT(CELL("filename",Mapping!$A$3),LEN(CELL("filename",Mapping!$A$3))-FIND("]",CELL("filename",$A$1)))</f>
        <v>Mapping</v>
      </c>
      <c r="C24" s="39" t="s">
        <v>43</v>
      </c>
      <c r="D24" s="167" t="s">
        <v>45</v>
      </c>
      <c r="E24" s="167"/>
      <c r="F24" s="167"/>
      <c r="G24" s="16"/>
    </row>
    <row r="25" spans="2:7" ht="13.5" thickBot="1" x14ac:dyDescent="0.25">
      <c r="B25" s="17"/>
      <c r="C25" s="42"/>
      <c r="D25" s="8"/>
      <c r="E25" s="8"/>
      <c r="F25" s="43"/>
      <c r="G25" s="18"/>
    </row>
    <row r="26" spans="2:7" x14ac:dyDescent="0.2"/>
    <row r="27" spans="2:7" hidden="1" x14ac:dyDescent="0.2"/>
    <row r="28" spans="2:7" hidden="1" x14ac:dyDescent="0.2"/>
    <row r="29" spans="2:7" hidden="1" x14ac:dyDescent="0.2"/>
    <row r="30" spans="2:7" hidden="1" x14ac:dyDescent="0.2"/>
    <row r="31" spans="2:7" hidden="1" x14ac:dyDescent="0.2"/>
    <row r="32" spans="2: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x14ac:dyDescent="0.2"/>
    <row r="106" x14ac:dyDescent="0.2"/>
    <row r="107" x14ac:dyDescent="0.2"/>
    <row r="108" x14ac:dyDescent="0.2"/>
  </sheetData>
  <mergeCells count="7">
    <mergeCell ref="D22:F22"/>
    <mergeCell ref="D24:F24"/>
    <mergeCell ref="A4:XFD4"/>
    <mergeCell ref="A6:XFD6"/>
    <mergeCell ref="A8:XFD8"/>
    <mergeCell ref="D20:F20"/>
    <mergeCell ref="A10:XFD10"/>
  </mergeCells>
  <conditionalFormatting sqref="F21 F23">
    <cfRule type="cellIs" dxfId="10" priority="1" operator="equal">
      <formula>"May be incomplete"</formula>
    </cfRule>
    <cfRule type="cellIs" dxfId="9" priority="2" operator="equal">
      <formula>"N/A"</formula>
    </cfRule>
    <cfRule type="cellIs" dxfId="8" priority="3" operator="equal">
      <formula>"Complete"</formula>
    </cfRule>
    <cfRule type="cellIs" dxfId="7" priority="4" operator="equal">
      <formula>"Incomplete"</formula>
    </cfRule>
  </conditionalFormatting>
  <hyperlinks>
    <hyperlink ref="C22" location="'Capital requirement'!A1" display="Link"/>
    <hyperlink ref="C24" location="Mapping!A1" display="Link"/>
    <hyperlink ref="C20" location="'Type 1 Exposures'!A1" display="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G203"/>
  <sheetViews>
    <sheetView tabSelected="1" zoomScale="85" zoomScaleNormal="85" workbookViewId="0">
      <selection activeCell="E45" sqref="E45"/>
    </sheetView>
  </sheetViews>
  <sheetFormatPr defaultColWidth="0" defaultRowHeight="14.25" zeroHeight="1" x14ac:dyDescent="0.2"/>
  <cols>
    <col min="1" max="1" width="1.875" style="95" customWidth="1"/>
    <col min="2" max="2" width="1.875" style="133" customWidth="1"/>
    <col min="3" max="3" width="35.5" style="134" customWidth="1"/>
    <col min="4" max="4" width="1.875" style="95" customWidth="1"/>
    <col min="5" max="5" width="21.25" style="135" customWidth="1"/>
    <col min="6" max="6" width="1.875" style="95" customWidth="1"/>
    <col min="7" max="7" width="11.625" style="107" customWidth="1"/>
    <col min="8" max="8" width="1.875" style="95" customWidth="1"/>
    <col min="9" max="9" width="11.25" style="136" customWidth="1"/>
    <col min="10" max="10" width="1.875" style="95" customWidth="1"/>
    <col min="11" max="11" width="11.125" style="95" customWidth="1"/>
    <col min="12" max="12" width="1.875" style="95" customWidth="1"/>
    <col min="13" max="13" width="11.125" style="95" customWidth="1"/>
    <col min="14" max="14" width="1.875" style="95" customWidth="1"/>
    <col min="15" max="15" width="11.125" style="107" customWidth="1"/>
    <col min="16" max="16" width="1.875" style="95" customWidth="1"/>
    <col min="17" max="17" width="11.125" style="108" customWidth="1"/>
    <col min="18" max="18" width="1.875" style="95" customWidth="1"/>
    <col min="19" max="19" width="11.25" style="95" customWidth="1"/>
    <col min="20" max="20" width="1.875" style="95" customWidth="1"/>
    <col min="21" max="21" width="11.125" style="95" customWidth="1"/>
    <col min="22" max="22" width="1.875" style="95" customWidth="1"/>
    <col min="23" max="23" width="11.125" style="95" customWidth="1"/>
    <col min="24" max="24" width="1.875" style="95" customWidth="1"/>
    <col min="25" max="25" width="11.125" style="95" customWidth="1"/>
    <col min="26" max="26" width="1.875" style="95" customWidth="1"/>
    <col min="27" max="27" width="11.25" style="95" customWidth="1"/>
    <col min="28" max="29" width="1.875" style="95" customWidth="1"/>
    <col min="30" max="30" width="9" style="105" customWidth="1"/>
    <col min="31" max="31" width="1.875" style="95" customWidth="1"/>
    <col min="32" max="33" width="0" style="95" hidden="1" customWidth="1"/>
    <col min="34" max="16384" width="9" style="95" hidden="1"/>
  </cols>
  <sheetData>
    <row r="1" spans="1:17" s="47" customFormat="1" ht="15.75" x14ac:dyDescent="0.25">
      <c r="A1" s="44" t="str">
        <f ca="1">RIGHT(CELL("filename",$A$1),LEN(CELL("filename",$A$1))-FIND("]",CELL("filename",$A$1)))</f>
        <v>Type 1 Exposures</v>
      </c>
      <c r="B1" s="45"/>
      <c r="C1" s="46"/>
      <c r="D1" s="46"/>
      <c r="E1" s="44"/>
      <c r="F1" s="46"/>
      <c r="G1" s="44"/>
      <c r="H1" s="46"/>
      <c r="I1" s="46"/>
    </row>
    <row r="2" spans="1:17" s="50" customFormat="1" ht="12.75" x14ac:dyDescent="0.2">
      <c r="A2" s="48"/>
      <c r="B2" s="48"/>
      <c r="C2" s="48"/>
      <c r="D2" s="48"/>
      <c r="E2" s="48"/>
      <c r="F2" s="49"/>
      <c r="G2" s="48"/>
      <c r="I2" s="48"/>
    </row>
    <row r="3" spans="1:17" ht="15" thickBot="1" x14ac:dyDescent="0.25">
      <c r="B3" s="95"/>
      <c r="C3" s="95"/>
      <c r="E3" s="95"/>
      <c r="G3" s="95"/>
      <c r="I3" s="95"/>
      <c r="O3" s="95"/>
      <c r="Q3" s="95"/>
    </row>
    <row r="4" spans="1:17" ht="15" thickBot="1" x14ac:dyDescent="0.25">
      <c r="B4" s="73"/>
      <c r="C4" s="75" t="s">
        <v>27</v>
      </c>
      <c r="D4" s="74"/>
      <c r="E4" s="75" t="s">
        <v>8</v>
      </c>
      <c r="F4" s="74"/>
      <c r="G4" s="106" t="s">
        <v>9</v>
      </c>
      <c r="H4" s="76"/>
      <c r="I4" s="95"/>
    </row>
    <row r="5" spans="1:17" ht="6" customHeight="1" x14ac:dyDescent="0.2">
      <c r="B5" s="89"/>
      <c r="C5" s="81"/>
      <c r="D5" s="81"/>
      <c r="E5" s="81"/>
      <c r="F5" s="81"/>
      <c r="G5" s="81"/>
      <c r="H5" s="83"/>
      <c r="I5" s="95"/>
    </row>
    <row r="6" spans="1:17" x14ac:dyDescent="0.2">
      <c r="B6" s="80"/>
      <c r="C6" s="109">
        <v>0</v>
      </c>
      <c r="D6" s="81"/>
      <c r="E6" s="84">
        <f>SUMIF($E$45:$E$1048576,$C6,Y$45:Y$1048576)</f>
        <v>0</v>
      </c>
      <c r="F6" s="81"/>
      <c r="G6" s="84">
        <f>SUMIF($E$45:$E$1048576,$C6,AA$45:AA$1048576)</f>
        <v>0</v>
      </c>
      <c r="H6" s="83"/>
      <c r="I6" s="95"/>
    </row>
    <row r="7" spans="1:17" x14ac:dyDescent="0.2">
      <c r="B7" s="80"/>
      <c r="C7" s="109">
        <v>1</v>
      </c>
      <c r="D7" s="81"/>
      <c r="E7" s="84">
        <f t="shared" ref="E7:E22" si="0">SUMIF($E$45:$E$1048576,$C7,Y$45:Y$1048576)</f>
        <v>0</v>
      </c>
      <c r="F7" s="81"/>
      <c r="G7" s="84">
        <f t="shared" ref="G7:G22" si="1">SUMIF($E$45:$E$1048576,$C7,AA$45:AA$1048576)</f>
        <v>0</v>
      </c>
      <c r="H7" s="83"/>
      <c r="I7" s="95"/>
    </row>
    <row r="8" spans="1:17" x14ac:dyDescent="0.2">
      <c r="B8" s="80"/>
      <c r="C8" s="109">
        <v>2</v>
      </c>
      <c r="D8" s="81"/>
      <c r="E8" s="84">
        <f t="shared" si="0"/>
        <v>0</v>
      </c>
      <c r="F8" s="81"/>
      <c r="G8" s="84">
        <f t="shared" si="1"/>
        <v>0</v>
      </c>
      <c r="H8" s="83"/>
      <c r="I8" s="95"/>
    </row>
    <row r="9" spans="1:17" x14ac:dyDescent="0.2">
      <c r="B9" s="80"/>
      <c r="C9" s="109">
        <v>3</v>
      </c>
      <c r="D9" s="81"/>
      <c r="E9" s="84">
        <f t="shared" si="0"/>
        <v>0</v>
      </c>
      <c r="F9" s="81"/>
      <c r="G9" s="84">
        <f t="shared" si="1"/>
        <v>0</v>
      </c>
      <c r="H9" s="83"/>
      <c r="I9" s="95"/>
    </row>
    <row r="10" spans="1:17" x14ac:dyDescent="0.2">
      <c r="B10" s="80"/>
      <c r="C10" s="109">
        <v>4</v>
      </c>
      <c r="D10" s="81"/>
      <c r="E10" s="84">
        <f t="shared" si="0"/>
        <v>0</v>
      </c>
      <c r="F10" s="81"/>
      <c r="G10" s="84">
        <f t="shared" si="1"/>
        <v>0</v>
      </c>
      <c r="H10" s="83"/>
      <c r="I10" s="95"/>
    </row>
    <row r="11" spans="1:17" x14ac:dyDescent="0.2">
      <c r="B11" s="80"/>
      <c r="C11" s="109">
        <v>5</v>
      </c>
      <c r="D11" s="81"/>
      <c r="E11" s="84">
        <f t="shared" si="0"/>
        <v>0</v>
      </c>
      <c r="F11" s="81"/>
      <c r="G11" s="84">
        <f t="shared" si="1"/>
        <v>0</v>
      </c>
      <c r="H11" s="83"/>
      <c r="I11" s="95"/>
    </row>
    <row r="12" spans="1:17" ht="14.25" customHeight="1" x14ac:dyDescent="0.2">
      <c r="B12" s="80"/>
      <c r="C12" s="109">
        <v>6</v>
      </c>
      <c r="D12" s="81"/>
      <c r="E12" s="84">
        <f t="shared" si="0"/>
        <v>0</v>
      </c>
      <c r="F12" s="81"/>
      <c r="G12" s="84">
        <f t="shared" si="1"/>
        <v>0</v>
      </c>
      <c r="H12" s="83"/>
      <c r="I12" s="95"/>
    </row>
    <row r="13" spans="1:17" ht="14.25" customHeight="1" x14ac:dyDescent="0.2">
      <c r="B13" s="80"/>
      <c r="C13" s="109" t="s">
        <v>90</v>
      </c>
      <c r="D13" s="81"/>
      <c r="E13" s="84">
        <f>SUMIF($E$45:$E$1048576,$C13,Y$45:Y$1048576)</f>
        <v>0</v>
      </c>
      <c r="F13" s="81"/>
      <c r="G13" s="84">
        <f t="shared" si="1"/>
        <v>0</v>
      </c>
      <c r="H13" s="83"/>
      <c r="I13" s="95"/>
    </row>
    <row r="14" spans="1:17" ht="14.25" customHeight="1" x14ac:dyDescent="0.2">
      <c r="B14" s="80"/>
      <c r="C14" s="109" t="s">
        <v>91</v>
      </c>
      <c r="D14" s="81"/>
      <c r="E14" s="84">
        <f t="shared" si="0"/>
        <v>0</v>
      </c>
      <c r="F14" s="81"/>
      <c r="G14" s="84">
        <f t="shared" si="1"/>
        <v>0</v>
      </c>
      <c r="H14" s="83"/>
      <c r="I14" s="95"/>
    </row>
    <row r="15" spans="1:17" ht="14.25" customHeight="1" x14ac:dyDescent="0.2">
      <c r="B15" s="80"/>
      <c r="C15" s="109" t="s">
        <v>92</v>
      </c>
      <c r="D15" s="81"/>
      <c r="E15" s="84">
        <f t="shared" si="0"/>
        <v>0</v>
      </c>
      <c r="F15" s="81"/>
      <c r="G15" s="84">
        <f t="shared" si="1"/>
        <v>0</v>
      </c>
      <c r="H15" s="83"/>
      <c r="I15" s="95"/>
    </row>
    <row r="16" spans="1:17" ht="14.25" customHeight="1" x14ac:dyDescent="0.2">
      <c r="B16" s="80"/>
      <c r="C16" s="109" t="s">
        <v>93</v>
      </c>
      <c r="D16" s="81"/>
      <c r="E16" s="84">
        <f t="shared" si="0"/>
        <v>0</v>
      </c>
      <c r="F16" s="81"/>
      <c r="G16" s="84">
        <f t="shared" si="1"/>
        <v>0</v>
      </c>
      <c r="H16" s="83"/>
      <c r="I16" s="95"/>
    </row>
    <row r="17" spans="2:15" ht="14.25" customHeight="1" x14ac:dyDescent="0.2">
      <c r="B17" s="80"/>
      <c r="C17" s="109" t="s">
        <v>94</v>
      </c>
      <c r="D17" s="81"/>
      <c r="E17" s="84">
        <f t="shared" si="0"/>
        <v>0</v>
      </c>
      <c r="F17" s="81"/>
      <c r="G17" s="84">
        <f t="shared" si="1"/>
        <v>0</v>
      </c>
      <c r="H17" s="83"/>
      <c r="I17" s="95"/>
    </row>
    <row r="18" spans="2:15" ht="14.25" customHeight="1" x14ac:dyDescent="0.2">
      <c r="B18" s="80"/>
      <c r="C18" s="109" t="s">
        <v>95</v>
      </c>
      <c r="D18" s="81"/>
      <c r="E18" s="84">
        <f t="shared" si="0"/>
        <v>0</v>
      </c>
      <c r="F18" s="81"/>
      <c r="G18" s="84">
        <f t="shared" si="1"/>
        <v>0</v>
      </c>
      <c r="H18" s="83"/>
      <c r="I18" s="95"/>
    </row>
    <row r="19" spans="2:15" ht="14.25" customHeight="1" x14ac:dyDescent="0.2">
      <c r="B19" s="80"/>
      <c r="C19" s="109" t="s">
        <v>96</v>
      </c>
      <c r="D19" s="81"/>
      <c r="E19" s="84">
        <f t="shared" si="0"/>
        <v>0</v>
      </c>
      <c r="F19" s="81"/>
      <c r="G19" s="84">
        <f t="shared" si="1"/>
        <v>0</v>
      </c>
      <c r="H19" s="83"/>
      <c r="I19" s="95"/>
    </row>
    <row r="20" spans="2:15" ht="14.25" customHeight="1" x14ac:dyDescent="0.2">
      <c r="B20" s="80"/>
      <c r="C20" s="109" t="s">
        <v>97</v>
      </c>
      <c r="D20" s="81"/>
      <c r="E20" s="84">
        <f t="shared" si="0"/>
        <v>0</v>
      </c>
      <c r="F20" s="81"/>
      <c r="G20" s="84">
        <f t="shared" si="1"/>
        <v>0</v>
      </c>
      <c r="H20" s="83"/>
      <c r="I20" s="95"/>
    </row>
    <row r="21" spans="2:15" ht="14.25" customHeight="1" x14ac:dyDescent="0.2">
      <c r="B21" s="80"/>
      <c r="C21" s="109" t="s">
        <v>89</v>
      </c>
      <c r="D21" s="81"/>
      <c r="E21" s="84">
        <f t="shared" si="0"/>
        <v>0</v>
      </c>
      <c r="F21" s="81"/>
      <c r="G21" s="84">
        <f t="shared" si="1"/>
        <v>0</v>
      </c>
      <c r="H21" s="83"/>
      <c r="I21" s="95"/>
    </row>
    <row r="22" spans="2:15" ht="14.25" customHeight="1" x14ac:dyDescent="0.2">
      <c r="B22" s="80"/>
      <c r="C22" s="109" t="s">
        <v>79</v>
      </c>
      <c r="D22" s="81"/>
      <c r="E22" s="84">
        <f t="shared" si="0"/>
        <v>0</v>
      </c>
      <c r="F22" s="81"/>
      <c r="G22" s="84">
        <f t="shared" si="1"/>
        <v>0</v>
      </c>
      <c r="H22" s="83"/>
      <c r="I22" s="95"/>
    </row>
    <row r="23" spans="2:15" ht="15" thickBot="1" x14ac:dyDescent="0.25">
      <c r="B23" s="85"/>
      <c r="C23" s="110"/>
      <c r="D23" s="86"/>
      <c r="E23" s="86"/>
      <c r="F23" s="86"/>
      <c r="G23" s="86"/>
      <c r="H23" s="87"/>
      <c r="I23" s="95"/>
    </row>
    <row r="24" spans="2:15" ht="15" thickBot="1" x14ac:dyDescent="0.25">
      <c r="B24" s="95"/>
      <c r="C24" s="95"/>
      <c r="E24" s="95"/>
      <c r="G24" s="95"/>
      <c r="I24" s="95"/>
    </row>
    <row r="25" spans="2:15" ht="15" thickBot="1" x14ac:dyDescent="0.25">
      <c r="B25" s="73"/>
      <c r="C25" s="182" t="s">
        <v>48</v>
      </c>
      <c r="D25" s="182"/>
      <c r="E25" s="182"/>
      <c r="F25" s="177" t="s">
        <v>49</v>
      </c>
      <c r="G25" s="177"/>
      <c r="H25" s="75"/>
      <c r="I25" s="177" t="s">
        <v>62</v>
      </c>
      <c r="J25" s="177"/>
      <c r="K25" s="177"/>
      <c r="L25" s="177"/>
      <c r="M25" s="177"/>
      <c r="N25" s="177"/>
      <c r="O25" s="178"/>
    </row>
    <row r="26" spans="2:15" ht="6" customHeight="1" x14ac:dyDescent="0.2">
      <c r="B26" s="77"/>
      <c r="C26" s="78"/>
      <c r="D26" s="78"/>
      <c r="E26" s="78"/>
      <c r="F26" s="78"/>
      <c r="G26" s="78"/>
      <c r="H26" s="78"/>
      <c r="I26" s="179"/>
      <c r="J26" s="179"/>
      <c r="K26" s="179"/>
      <c r="L26" s="179"/>
      <c r="M26" s="179"/>
      <c r="N26" s="179"/>
      <c r="O26" s="180"/>
    </row>
    <row r="27" spans="2:15" x14ac:dyDescent="0.2">
      <c r="B27" s="89"/>
      <c r="C27" s="171" t="s">
        <v>36</v>
      </c>
      <c r="D27" s="171"/>
      <c r="E27" s="171"/>
      <c r="F27" s="172" t="s">
        <v>50</v>
      </c>
      <c r="G27" s="172"/>
      <c r="H27" s="111"/>
      <c r="I27" s="171" t="s">
        <v>64</v>
      </c>
      <c r="J27" s="171"/>
      <c r="K27" s="171"/>
      <c r="L27" s="171"/>
      <c r="M27" s="171"/>
      <c r="N27" s="171"/>
      <c r="O27" s="181"/>
    </row>
    <row r="28" spans="2:15" x14ac:dyDescent="0.2">
      <c r="B28" s="89"/>
      <c r="C28" s="171" t="s">
        <v>27</v>
      </c>
      <c r="D28" s="171"/>
      <c r="E28" s="171"/>
      <c r="F28" s="172" t="s">
        <v>51</v>
      </c>
      <c r="G28" s="172"/>
      <c r="H28" s="111"/>
      <c r="I28" s="171" t="s">
        <v>123</v>
      </c>
      <c r="J28" s="171"/>
      <c r="K28" s="171"/>
      <c r="L28" s="171"/>
      <c r="M28" s="171"/>
      <c r="N28" s="171"/>
      <c r="O28" s="181"/>
    </row>
    <row r="29" spans="2:15" ht="26.25" customHeight="1" x14ac:dyDescent="0.2">
      <c r="B29" s="89"/>
      <c r="C29" s="171" t="s">
        <v>7</v>
      </c>
      <c r="D29" s="171"/>
      <c r="E29" s="171"/>
      <c r="F29" s="172" t="s">
        <v>52</v>
      </c>
      <c r="G29" s="172"/>
      <c r="H29" s="111"/>
      <c r="I29" s="169" t="s">
        <v>121</v>
      </c>
      <c r="J29" s="169"/>
      <c r="K29" s="169"/>
      <c r="L29" s="169"/>
      <c r="M29" s="169"/>
      <c r="N29" s="169"/>
      <c r="O29" s="170"/>
    </row>
    <row r="30" spans="2:15" ht="25.5" customHeight="1" x14ac:dyDescent="0.2">
      <c r="B30" s="89"/>
      <c r="C30" s="171" t="s">
        <v>24</v>
      </c>
      <c r="D30" s="171"/>
      <c r="E30" s="171"/>
      <c r="F30" s="172" t="s">
        <v>53</v>
      </c>
      <c r="G30" s="172"/>
      <c r="H30" s="111"/>
      <c r="I30" s="169" t="s">
        <v>67</v>
      </c>
      <c r="J30" s="169"/>
      <c r="K30" s="169"/>
      <c r="L30" s="169"/>
      <c r="M30" s="169"/>
      <c r="N30" s="169"/>
      <c r="O30" s="170"/>
    </row>
    <row r="31" spans="2:15" ht="62.25" customHeight="1" x14ac:dyDescent="0.2">
      <c r="B31" s="89"/>
      <c r="C31" s="171" t="s">
        <v>46</v>
      </c>
      <c r="D31" s="171"/>
      <c r="E31" s="171"/>
      <c r="F31" s="172" t="s">
        <v>54</v>
      </c>
      <c r="G31" s="172"/>
      <c r="H31" s="111"/>
      <c r="I31" s="169" t="s">
        <v>68</v>
      </c>
      <c r="J31" s="169"/>
      <c r="K31" s="169"/>
      <c r="L31" s="169"/>
      <c r="M31" s="169"/>
      <c r="N31" s="169"/>
      <c r="O31" s="170"/>
    </row>
    <row r="32" spans="2:15" ht="40.5" customHeight="1" x14ac:dyDescent="0.2">
      <c r="B32" s="89"/>
      <c r="C32" s="171" t="s">
        <v>47</v>
      </c>
      <c r="D32" s="171"/>
      <c r="E32" s="171"/>
      <c r="F32" s="172" t="s">
        <v>55</v>
      </c>
      <c r="G32" s="172"/>
      <c r="H32" s="81"/>
      <c r="I32" s="173" t="s">
        <v>69</v>
      </c>
      <c r="J32" s="173"/>
      <c r="K32" s="173"/>
      <c r="L32" s="173"/>
      <c r="M32" s="173"/>
      <c r="N32" s="173"/>
      <c r="O32" s="174"/>
    </row>
    <row r="33" spans="2:33" x14ac:dyDescent="0.2">
      <c r="B33" s="89"/>
      <c r="C33" s="171" t="s">
        <v>20</v>
      </c>
      <c r="D33" s="171"/>
      <c r="E33" s="171"/>
      <c r="F33" s="172" t="s">
        <v>56</v>
      </c>
      <c r="G33" s="172"/>
      <c r="H33" s="81"/>
      <c r="I33" s="169" t="s">
        <v>70</v>
      </c>
      <c r="J33" s="169"/>
      <c r="K33" s="169"/>
      <c r="L33" s="169"/>
      <c r="M33" s="169"/>
      <c r="N33" s="169"/>
      <c r="O33" s="170"/>
    </row>
    <row r="34" spans="2:33" x14ac:dyDescent="0.2">
      <c r="B34" s="89"/>
      <c r="C34" s="175" t="s">
        <v>22</v>
      </c>
      <c r="D34" s="175"/>
      <c r="E34" s="175"/>
      <c r="F34" s="176" t="s">
        <v>57</v>
      </c>
      <c r="G34" s="176"/>
      <c r="H34" s="81"/>
      <c r="I34" s="169" t="s">
        <v>63</v>
      </c>
      <c r="J34" s="169"/>
      <c r="K34" s="169"/>
      <c r="L34" s="169"/>
      <c r="M34" s="169"/>
      <c r="N34" s="169"/>
      <c r="O34" s="170"/>
      <c r="Q34" s="95"/>
      <c r="AD34" s="95"/>
    </row>
    <row r="35" spans="2:33" ht="51.75" customHeight="1" x14ac:dyDescent="0.2">
      <c r="B35" s="89"/>
      <c r="C35" s="171" t="s">
        <v>23</v>
      </c>
      <c r="D35" s="171"/>
      <c r="E35" s="171"/>
      <c r="F35" s="172" t="s">
        <v>58</v>
      </c>
      <c r="G35" s="172"/>
      <c r="H35" s="81"/>
      <c r="I35" s="169" t="s">
        <v>71</v>
      </c>
      <c r="J35" s="169"/>
      <c r="K35" s="169"/>
      <c r="L35" s="169"/>
      <c r="M35" s="169"/>
      <c r="N35" s="169"/>
      <c r="O35" s="170"/>
      <c r="P35" s="58"/>
      <c r="Q35" s="112"/>
      <c r="R35" s="112"/>
      <c r="S35" s="112"/>
      <c r="T35" s="112"/>
      <c r="U35" s="112"/>
      <c r="V35" s="112"/>
      <c r="W35" s="112"/>
    </row>
    <row r="36" spans="2:33" ht="26.25" customHeight="1" x14ac:dyDescent="0.2">
      <c r="B36" s="89"/>
      <c r="C36" s="171" t="s">
        <v>21</v>
      </c>
      <c r="D36" s="171"/>
      <c r="E36" s="171"/>
      <c r="F36" s="172" t="s">
        <v>59</v>
      </c>
      <c r="G36" s="172"/>
      <c r="H36" s="81"/>
      <c r="I36" s="169" t="s">
        <v>72</v>
      </c>
      <c r="J36" s="169"/>
      <c r="K36" s="169"/>
      <c r="L36" s="169"/>
      <c r="M36" s="169"/>
      <c r="N36" s="169"/>
      <c r="O36" s="170"/>
      <c r="P36" s="58"/>
      <c r="Q36" s="112"/>
      <c r="R36" s="112"/>
      <c r="S36" s="112"/>
      <c r="T36" s="112"/>
      <c r="U36" s="112"/>
      <c r="V36" s="112"/>
      <c r="W36" s="112"/>
    </row>
    <row r="37" spans="2:33" x14ac:dyDescent="0.2">
      <c r="B37" s="89"/>
      <c r="C37" s="175" t="s">
        <v>25</v>
      </c>
      <c r="D37" s="175"/>
      <c r="E37" s="175"/>
      <c r="F37" s="176" t="s">
        <v>60</v>
      </c>
      <c r="G37" s="176"/>
      <c r="H37" s="81"/>
      <c r="I37" s="169" t="s">
        <v>73</v>
      </c>
      <c r="J37" s="169"/>
      <c r="K37" s="169"/>
      <c r="L37" s="169"/>
      <c r="M37" s="169"/>
      <c r="N37" s="169"/>
      <c r="O37" s="170"/>
      <c r="P37" s="58"/>
      <c r="Q37" s="112"/>
      <c r="R37" s="112"/>
      <c r="S37" s="112"/>
      <c r="T37" s="112"/>
      <c r="U37" s="112"/>
      <c r="V37" s="112"/>
      <c r="W37" s="112"/>
    </row>
    <row r="38" spans="2:33" x14ac:dyDescent="0.2">
      <c r="B38" s="89"/>
      <c r="C38" s="175" t="s">
        <v>8</v>
      </c>
      <c r="D38" s="175"/>
      <c r="E38" s="175"/>
      <c r="F38" s="176" t="s">
        <v>61</v>
      </c>
      <c r="G38" s="176"/>
      <c r="H38" s="81"/>
      <c r="I38" s="169" t="s">
        <v>74</v>
      </c>
      <c r="J38" s="169"/>
      <c r="K38" s="169"/>
      <c r="L38" s="169"/>
      <c r="M38" s="169"/>
      <c r="N38" s="169"/>
      <c r="O38" s="170"/>
      <c r="P38" s="58"/>
      <c r="Q38" s="112"/>
      <c r="R38" s="112"/>
      <c r="S38" s="112"/>
      <c r="T38" s="112"/>
      <c r="U38" s="112"/>
      <c r="V38" s="112"/>
      <c r="W38" s="112"/>
    </row>
    <row r="39" spans="2:33" x14ac:dyDescent="0.2">
      <c r="B39" s="113"/>
      <c r="C39" s="175" t="s">
        <v>9</v>
      </c>
      <c r="D39" s="175"/>
      <c r="E39" s="175"/>
      <c r="F39" s="176" t="s">
        <v>3</v>
      </c>
      <c r="G39" s="176"/>
      <c r="H39" s="81"/>
      <c r="I39" s="169" t="s">
        <v>74</v>
      </c>
      <c r="J39" s="169"/>
      <c r="K39" s="169"/>
      <c r="L39" s="169"/>
      <c r="M39" s="169"/>
      <c r="N39" s="169"/>
      <c r="O39" s="170"/>
      <c r="P39" s="58"/>
      <c r="Q39" s="112"/>
      <c r="R39" s="112"/>
      <c r="S39" s="112"/>
      <c r="T39" s="112"/>
      <c r="U39" s="112"/>
      <c r="V39" s="112"/>
      <c r="W39" s="112"/>
    </row>
    <row r="40" spans="2:33" ht="6" customHeight="1" thickBot="1" x14ac:dyDescent="0.25">
      <c r="B40" s="114"/>
      <c r="C40" s="115"/>
      <c r="D40" s="115"/>
      <c r="E40" s="115"/>
      <c r="F40" s="116"/>
      <c r="G40" s="116"/>
      <c r="H40" s="86"/>
      <c r="I40" s="117"/>
      <c r="J40" s="117"/>
      <c r="K40" s="117"/>
      <c r="L40" s="117"/>
      <c r="M40" s="117"/>
      <c r="N40" s="117"/>
      <c r="O40" s="118"/>
      <c r="P40" s="58"/>
      <c r="Q40" s="112"/>
      <c r="R40" s="112"/>
      <c r="S40" s="112"/>
      <c r="T40" s="112"/>
      <c r="U40" s="112"/>
      <c r="V40" s="112"/>
      <c r="W40" s="112"/>
    </row>
    <row r="41" spans="2:33" x14ac:dyDescent="0.2">
      <c r="B41" s="95"/>
      <c r="C41" s="95"/>
      <c r="E41" s="95"/>
      <c r="G41" s="95"/>
      <c r="I41" s="95"/>
      <c r="O41" s="95"/>
      <c r="Q41" s="95"/>
    </row>
    <row r="42" spans="2:33" ht="6" customHeight="1" thickBot="1" x14ac:dyDescent="0.25">
      <c r="B42" s="95"/>
      <c r="C42" s="95"/>
      <c r="E42" s="95"/>
      <c r="G42" s="95"/>
      <c r="I42" s="95"/>
      <c r="O42" s="95"/>
      <c r="Q42" s="95"/>
    </row>
    <row r="43" spans="2:33" ht="39" thickBot="1" x14ac:dyDescent="0.25">
      <c r="B43" s="119"/>
      <c r="C43" s="120" t="s">
        <v>36</v>
      </c>
      <c r="D43" s="121"/>
      <c r="E43" s="122" t="s">
        <v>27</v>
      </c>
      <c r="F43" s="123"/>
      <c r="G43" s="124" t="s">
        <v>7</v>
      </c>
      <c r="H43" s="123"/>
      <c r="I43" s="124" t="s">
        <v>24</v>
      </c>
      <c r="J43" s="123"/>
      <c r="K43" s="124" t="s">
        <v>19</v>
      </c>
      <c r="L43" s="123"/>
      <c r="M43" s="124" t="s">
        <v>18</v>
      </c>
      <c r="N43" s="123"/>
      <c r="O43" s="124" t="s">
        <v>20</v>
      </c>
      <c r="P43" s="123"/>
      <c r="Q43" s="124" t="s">
        <v>22</v>
      </c>
      <c r="R43" s="123"/>
      <c r="S43" s="124" t="s">
        <v>23</v>
      </c>
      <c r="T43" s="123"/>
      <c r="U43" s="124" t="s">
        <v>21</v>
      </c>
      <c r="V43" s="123"/>
      <c r="W43" s="124" t="s">
        <v>25</v>
      </c>
      <c r="X43" s="123"/>
      <c r="Y43" s="124" t="s">
        <v>8</v>
      </c>
      <c r="Z43" s="123"/>
      <c r="AA43" s="124" t="s">
        <v>9</v>
      </c>
      <c r="AB43" s="125"/>
      <c r="AC43" s="126"/>
    </row>
    <row r="44" spans="2:33" ht="6" customHeight="1" x14ac:dyDescent="0.2">
      <c r="B44" s="77"/>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3"/>
      <c r="AC44" s="58"/>
    </row>
    <row r="45" spans="2:33" x14ac:dyDescent="0.2">
      <c r="B45" s="80"/>
      <c r="C45" s="138"/>
      <c r="D45" s="81"/>
      <c r="E45" s="139"/>
      <c r="F45" s="81"/>
      <c r="G45" s="144"/>
      <c r="H45" s="81"/>
      <c r="I45" s="141"/>
      <c r="J45" s="81"/>
      <c r="K45" s="141"/>
      <c r="L45" s="81"/>
      <c r="M45" s="141"/>
      <c r="N45" s="81"/>
      <c r="O45" s="144"/>
      <c r="P45" s="81"/>
      <c r="Q45" s="144"/>
      <c r="R45" s="81"/>
      <c r="S45" s="140"/>
      <c r="T45" s="81"/>
      <c r="U45" s="127" t="str">
        <f>IF(OR($M45="",$S45=""),"",IF($I45="N",0%,IF($M45="Y",IF($S45="N",100%,90%),IF($S45="N",100%,50%))))</f>
        <v/>
      </c>
      <c r="V45" s="81"/>
      <c r="W45" s="127" t="str">
        <f>IF(OR($I45="",$M45="",$K45=""),"",IF(OR(AND($I45="Y",$M45="Y"),AND($I45="Y",$K45="Y")),10%,IF($I45="N",0%,50%)))</f>
        <v/>
      </c>
      <c r="X45" s="81"/>
      <c r="Y45" s="128" t="str">
        <f>IF(E45="","",IF($I45="N",$G45,MAX(0,(1-$W45)*($G45+IF($M45="N",50%,100%)*$O45)-$U45*$Q45)))</f>
        <v/>
      </c>
      <c r="Z45" s="81"/>
      <c r="AA45" s="129" t="str">
        <f>IF(Y45="","",Y45^2)</f>
        <v/>
      </c>
      <c r="AB45" s="83"/>
      <c r="AC45" s="58"/>
      <c r="AF45" s="51"/>
      <c r="AG45" s="130"/>
    </row>
    <row r="46" spans="2:33" x14ac:dyDescent="0.2">
      <c r="B46" s="80"/>
      <c r="C46" s="138"/>
      <c r="D46" s="81"/>
      <c r="E46" s="139"/>
      <c r="F46" s="81"/>
      <c r="G46" s="144"/>
      <c r="H46" s="81"/>
      <c r="I46" s="141"/>
      <c r="J46" s="81"/>
      <c r="K46" s="141"/>
      <c r="L46" s="81"/>
      <c r="M46" s="141"/>
      <c r="N46" s="81"/>
      <c r="O46" s="144"/>
      <c r="P46" s="81"/>
      <c r="Q46" s="144"/>
      <c r="R46" s="81"/>
      <c r="S46" s="140"/>
      <c r="T46" s="81"/>
      <c r="U46" s="127" t="str">
        <f t="shared" ref="U46:U93" si="2">IF(OR($M46="",$S46=""),"",IF($I46="N",0%,IF($M46="Y",IF($S46="N",100%,90%),IF($S46="N",100%,50%))))</f>
        <v/>
      </c>
      <c r="V46" s="81"/>
      <c r="W46" s="127" t="str">
        <f t="shared" ref="W46:W93" si="3">IF(OR($I46="",$M46="",$K46=""),"",IF(OR(AND($I46="Y",$M46="Y"),AND($I46="Y",$K46="Y")),10%,IF($I46="N",0%,50%)))</f>
        <v/>
      </c>
      <c r="X46" s="81"/>
      <c r="Y46" s="128" t="str">
        <f t="shared" ref="Y46:Y64" si="4">IF(E46="","",IF($I46="N",$G46,MAX(0,(1-$W46)*($G46+IF($M46="N",50%,100%)*$O46)-$U46*$Q46)))</f>
        <v/>
      </c>
      <c r="Z46" s="81"/>
      <c r="AA46" s="129" t="str">
        <f t="shared" ref="AA46:AA64" si="5">IF(Y46="","",Y46^2)</f>
        <v/>
      </c>
      <c r="AB46" s="83"/>
      <c r="AC46" s="58"/>
      <c r="AF46" s="51"/>
      <c r="AG46" s="131"/>
    </row>
    <row r="47" spans="2:33" x14ac:dyDescent="0.2">
      <c r="B47" s="80"/>
      <c r="C47" s="138"/>
      <c r="D47" s="81"/>
      <c r="E47" s="139"/>
      <c r="F47" s="81"/>
      <c r="G47" s="144"/>
      <c r="H47" s="81"/>
      <c r="I47" s="141"/>
      <c r="J47" s="81"/>
      <c r="K47" s="141"/>
      <c r="L47" s="81"/>
      <c r="M47" s="141"/>
      <c r="N47" s="81"/>
      <c r="O47" s="144"/>
      <c r="P47" s="81"/>
      <c r="Q47" s="144"/>
      <c r="R47" s="81"/>
      <c r="S47" s="140"/>
      <c r="T47" s="81"/>
      <c r="U47" s="127" t="str">
        <f t="shared" si="2"/>
        <v/>
      </c>
      <c r="V47" s="81"/>
      <c r="W47" s="127" t="str">
        <f t="shared" si="3"/>
        <v/>
      </c>
      <c r="X47" s="81"/>
      <c r="Y47" s="128" t="str">
        <f t="shared" si="4"/>
        <v/>
      </c>
      <c r="Z47" s="81"/>
      <c r="AA47" s="129" t="str">
        <f t="shared" si="5"/>
        <v/>
      </c>
      <c r="AB47" s="83"/>
      <c r="AC47" s="58"/>
      <c r="AG47" s="131"/>
    </row>
    <row r="48" spans="2:33" x14ac:dyDescent="0.2">
      <c r="B48" s="80"/>
      <c r="C48" s="138"/>
      <c r="D48" s="81"/>
      <c r="E48" s="139"/>
      <c r="F48" s="81"/>
      <c r="G48" s="144"/>
      <c r="H48" s="81"/>
      <c r="I48" s="141"/>
      <c r="J48" s="81"/>
      <c r="K48" s="141"/>
      <c r="L48" s="81"/>
      <c r="M48" s="141"/>
      <c r="N48" s="81"/>
      <c r="O48" s="144"/>
      <c r="P48" s="81"/>
      <c r="Q48" s="144"/>
      <c r="R48" s="81"/>
      <c r="S48" s="140"/>
      <c r="T48" s="81"/>
      <c r="U48" s="127" t="str">
        <f t="shared" si="2"/>
        <v/>
      </c>
      <c r="V48" s="81"/>
      <c r="W48" s="127" t="str">
        <f t="shared" si="3"/>
        <v/>
      </c>
      <c r="X48" s="81"/>
      <c r="Y48" s="128" t="str">
        <f t="shared" si="4"/>
        <v/>
      </c>
      <c r="Z48" s="81"/>
      <c r="AA48" s="129" t="str">
        <f t="shared" si="5"/>
        <v/>
      </c>
      <c r="AB48" s="83"/>
      <c r="AC48" s="58"/>
      <c r="AF48" s="51"/>
      <c r="AG48" s="131"/>
    </row>
    <row r="49" spans="2:33" x14ac:dyDescent="0.2">
      <c r="B49" s="80"/>
      <c r="C49" s="138"/>
      <c r="D49" s="81"/>
      <c r="E49" s="139"/>
      <c r="F49" s="81"/>
      <c r="G49" s="144"/>
      <c r="H49" s="81"/>
      <c r="I49" s="141"/>
      <c r="J49" s="81"/>
      <c r="K49" s="141"/>
      <c r="L49" s="81"/>
      <c r="M49" s="141"/>
      <c r="N49" s="81"/>
      <c r="O49" s="144"/>
      <c r="P49" s="81"/>
      <c r="Q49" s="144"/>
      <c r="R49" s="81"/>
      <c r="S49" s="140"/>
      <c r="T49" s="81"/>
      <c r="U49" s="127" t="str">
        <f t="shared" si="2"/>
        <v/>
      </c>
      <c r="V49" s="81"/>
      <c r="W49" s="127" t="str">
        <f t="shared" si="3"/>
        <v/>
      </c>
      <c r="X49" s="81"/>
      <c r="Y49" s="128" t="str">
        <f t="shared" si="4"/>
        <v/>
      </c>
      <c r="Z49" s="81"/>
      <c r="AA49" s="129" t="str">
        <f t="shared" si="5"/>
        <v/>
      </c>
      <c r="AB49" s="83"/>
      <c r="AC49" s="58"/>
      <c r="AF49" s="51"/>
    </row>
    <row r="50" spans="2:33" x14ac:dyDescent="0.2">
      <c r="B50" s="80"/>
      <c r="C50" s="138"/>
      <c r="D50" s="81"/>
      <c r="E50" s="139"/>
      <c r="F50" s="81"/>
      <c r="G50" s="144"/>
      <c r="H50" s="81"/>
      <c r="I50" s="141"/>
      <c r="J50" s="81"/>
      <c r="K50" s="141"/>
      <c r="L50" s="81"/>
      <c r="M50" s="141"/>
      <c r="N50" s="81"/>
      <c r="O50" s="144"/>
      <c r="P50" s="81"/>
      <c r="Q50" s="144"/>
      <c r="R50" s="81"/>
      <c r="S50" s="140"/>
      <c r="T50" s="81"/>
      <c r="U50" s="127" t="str">
        <f t="shared" si="2"/>
        <v/>
      </c>
      <c r="V50" s="81"/>
      <c r="W50" s="127" t="str">
        <f t="shared" si="3"/>
        <v/>
      </c>
      <c r="X50" s="81"/>
      <c r="Y50" s="128" t="str">
        <f t="shared" si="4"/>
        <v/>
      </c>
      <c r="Z50" s="81"/>
      <c r="AA50" s="129" t="str">
        <f t="shared" si="5"/>
        <v/>
      </c>
      <c r="AB50" s="83"/>
      <c r="AC50" s="58"/>
      <c r="AE50" s="132"/>
      <c r="AF50" s="51"/>
      <c r="AG50" s="132"/>
    </row>
    <row r="51" spans="2:33" x14ac:dyDescent="0.2">
      <c r="B51" s="80"/>
      <c r="C51" s="138"/>
      <c r="D51" s="81"/>
      <c r="E51" s="139"/>
      <c r="F51" s="81"/>
      <c r="G51" s="144"/>
      <c r="H51" s="81"/>
      <c r="I51" s="141"/>
      <c r="J51" s="81"/>
      <c r="K51" s="141"/>
      <c r="L51" s="81"/>
      <c r="M51" s="141"/>
      <c r="N51" s="81"/>
      <c r="O51" s="144"/>
      <c r="P51" s="81"/>
      <c r="Q51" s="144"/>
      <c r="R51" s="81"/>
      <c r="S51" s="140"/>
      <c r="T51" s="81"/>
      <c r="U51" s="127" t="str">
        <f t="shared" si="2"/>
        <v/>
      </c>
      <c r="V51" s="81"/>
      <c r="W51" s="127" t="str">
        <f t="shared" si="3"/>
        <v/>
      </c>
      <c r="X51" s="81"/>
      <c r="Y51" s="128" t="str">
        <f t="shared" si="4"/>
        <v/>
      </c>
      <c r="Z51" s="81"/>
      <c r="AA51" s="129" t="str">
        <f t="shared" si="5"/>
        <v/>
      </c>
      <c r="AB51" s="83"/>
      <c r="AC51" s="58"/>
      <c r="AE51" s="130"/>
      <c r="AF51" s="51"/>
      <c r="AG51" s="132"/>
    </row>
    <row r="52" spans="2:33" x14ac:dyDescent="0.2">
      <c r="B52" s="80"/>
      <c r="C52" s="138"/>
      <c r="D52" s="81"/>
      <c r="E52" s="139"/>
      <c r="F52" s="81"/>
      <c r="G52" s="144"/>
      <c r="H52" s="81"/>
      <c r="I52" s="141"/>
      <c r="J52" s="81"/>
      <c r="K52" s="141"/>
      <c r="L52" s="81"/>
      <c r="M52" s="141"/>
      <c r="N52" s="81"/>
      <c r="O52" s="144"/>
      <c r="P52" s="81"/>
      <c r="Q52" s="144"/>
      <c r="R52" s="81"/>
      <c r="S52" s="140"/>
      <c r="T52" s="81"/>
      <c r="U52" s="127" t="str">
        <f t="shared" si="2"/>
        <v/>
      </c>
      <c r="V52" s="81"/>
      <c r="W52" s="127" t="str">
        <f t="shared" si="3"/>
        <v/>
      </c>
      <c r="X52" s="81"/>
      <c r="Y52" s="128" t="str">
        <f t="shared" si="4"/>
        <v/>
      </c>
      <c r="Z52" s="81"/>
      <c r="AA52" s="129" t="str">
        <f t="shared" si="5"/>
        <v/>
      </c>
      <c r="AB52" s="83"/>
      <c r="AC52" s="58"/>
      <c r="AE52" s="130"/>
      <c r="AF52" s="51"/>
      <c r="AG52" s="132"/>
    </row>
    <row r="53" spans="2:33" x14ac:dyDescent="0.2">
      <c r="B53" s="80"/>
      <c r="C53" s="138"/>
      <c r="D53" s="81"/>
      <c r="E53" s="139"/>
      <c r="F53" s="81"/>
      <c r="G53" s="144"/>
      <c r="H53" s="81"/>
      <c r="I53" s="141"/>
      <c r="J53" s="81"/>
      <c r="K53" s="141"/>
      <c r="L53" s="81"/>
      <c r="M53" s="141"/>
      <c r="N53" s="81"/>
      <c r="O53" s="144"/>
      <c r="P53" s="81"/>
      <c r="Q53" s="144"/>
      <c r="R53" s="81"/>
      <c r="S53" s="140"/>
      <c r="T53" s="81"/>
      <c r="U53" s="127" t="str">
        <f t="shared" si="2"/>
        <v/>
      </c>
      <c r="V53" s="81"/>
      <c r="W53" s="127" t="str">
        <f t="shared" si="3"/>
        <v/>
      </c>
      <c r="X53" s="81"/>
      <c r="Y53" s="128" t="str">
        <f t="shared" si="4"/>
        <v/>
      </c>
      <c r="Z53" s="81"/>
      <c r="AA53" s="129" t="str">
        <f t="shared" si="5"/>
        <v/>
      </c>
      <c r="AB53" s="83"/>
      <c r="AC53" s="58"/>
      <c r="AF53" s="51"/>
      <c r="AG53" s="130"/>
    </row>
    <row r="54" spans="2:33" x14ac:dyDescent="0.2">
      <c r="B54" s="80"/>
      <c r="C54" s="138"/>
      <c r="D54" s="81"/>
      <c r="E54" s="139"/>
      <c r="F54" s="81"/>
      <c r="G54" s="144"/>
      <c r="H54" s="81"/>
      <c r="I54" s="141"/>
      <c r="J54" s="81"/>
      <c r="K54" s="141"/>
      <c r="L54" s="81"/>
      <c r="M54" s="141"/>
      <c r="N54" s="81"/>
      <c r="O54" s="144"/>
      <c r="P54" s="81"/>
      <c r="Q54" s="144"/>
      <c r="R54" s="81"/>
      <c r="S54" s="140"/>
      <c r="T54" s="81"/>
      <c r="U54" s="127" t="str">
        <f t="shared" si="2"/>
        <v/>
      </c>
      <c r="V54" s="81"/>
      <c r="W54" s="127" t="str">
        <f t="shared" si="3"/>
        <v/>
      </c>
      <c r="X54" s="81"/>
      <c r="Y54" s="128" t="str">
        <f t="shared" si="4"/>
        <v/>
      </c>
      <c r="Z54" s="81"/>
      <c r="AA54" s="129" t="str">
        <f t="shared" si="5"/>
        <v/>
      </c>
      <c r="AB54" s="83"/>
      <c r="AC54" s="58"/>
      <c r="AG54" s="130"/>
    </row>
    <row r="55" spans="2:33" x14ac:dyDescent="0.2">
      <c r="B55" s="80"/>
      <c r="C55" s="138"/>
      <c r="D55" s="81"/>
      <c r="E55" s="139"/>
      <c r="F55" s="81"/>
      <c r="G55" s="144"/>
      <c r="H55" s="81"/>
      <c r="I55" s="141"/>
      <c r="J55" s="81"/>
      <c r="K55" s="141"/>
      <c r="L55" s="81"/>
      <c r="M55" s="141"/>
      <c r="N55" s="81"/>
      <c r="O55" s="144"/>
      <c r="P55" s="81"/>
      <c r="Q55" s="144"/>
      <c r="R55" s="81"/>
      <c r="S55" s="140"/>
      <c r="T55" s="81"/>
      <c r="U55" s="127" t="str">
        <f t="shared" si="2"/>
        <v/>
      </c>
      <c r="V55" s="81"/>
      <c r="W55" s="127" t="str">
        <f t="shared" si="3"/>
        <v/>
      </c>
      <c r="X55" s="81"/>
      <c r="Y55" s="128" t="str">
        <f t="shared" si="4"/>
        <v/>
      </c>
      <c r="Z55" s="81"/>
      <c r="AA55" s="129" t="str">
        <f t="shared" si="5"/>
        <v/>
      </c>
      <c r="AB55" s="83"/>
      <c r="AC55" s="58"/>
    </row>
    <row r="56" spans="2:33" x14ac:dyDescent="0.2">
      <c r="B56" s="80"/>
      <c r="C56" s="138"/>
      <c r="D56" s="81"/>
      <c r="E56" s="139"/>
      <c r="F56" s="81"/>
      <c r="G56" s="144"/>
      <c r="H56" s="81"/>
      <c r="I56" s="141"/>
      <c r="J56" s="81"/>
      <c r="K56" s="141"/>
      <c r="L56" s="81"/>
      <c r="M56" s="141"/>
      <c r="N56" s="81"/>
      <c r="O56" s="144"/>
      <c r="P56" s="81"/>
      <c r="Q56" s="144"/>
      <c r="R56" s="81"/>
      <c r="S56" s="140"/>
      <c r="T56" s="81"/>
      <c r="U56" s="127" t="str">
        <f t="shared" si="2"/>
        <v/>
      </c>
      <c r="V56" s="81"/>
      <c r="W56" s="127" t="str">
        <f t="shared" si="3"/>
        <v/>
      </c>
      <c r="X56" s="81"/>
      <c r="Y56" s="128" t="str">
        <f t="shared" si="4"/>
        <v/>
      </c>
      <c r="Z56" s="81"/>
      <c r="AA56" s="129" t="str">
        <f t="shared" si="5"/>
        <v/>
      </c>
      <c r="AB56" s="83"/>
      <c r="AC56" s="58"/>
      <c r="AG56" s="130"/>
    </row>
    <row r="57" spans="2:33" x14ac:dyDescent="0.2">
      <c r="B57" s="80"/>
      <c r="C57" s="138"/>
      <c r="D57" s="81"/>
      <c r="E57" s="139"/>
      <c r="F57" s="81"/>
      <c r="G57" s="144"/>
      <c r="H57" s="81"/>
      <c r="I57" s="141"/>
      <c r="J57" s="81"/>
      <c r="K57" s="141"/>
      <c r="L57" s="81"/>
      <c r="M57" s="141"/>
      <c r="N57" s="81"/>
      <c r="O57" s="144"/>
      <c r="P57" s="81"/>
      <c r="Q57" s="144"/>
      <c r="R57" s="81"/>
      <c r="S57" s="140"/>
      <c r="T57" s="81"/>
      <c r="U57" s="127" t="str">
        <f t="shared" si="2"/>
        <v/>
      </c>
      <c r="V57" s="81"/>
      <c r="W57" s="127" t="str">
        <f t="shared" si="3"/>
        <v/>
      </c>
      <c r="X57" s="81"/>
      <c r="Y57" s="128" t="str">
        <f t="shared" si="4"/>
        <v/>
      </c>
      <c r="Z57" s="81"/>
      <c r="AA57" s="129" t="str">
        <f t="shared" si="5"/>
        <v/>
      </c>
      <c r="AB57" s="83"/>
      <c r="AC57" s="58"/>
      <c r="AG57" s="130"/>
    </row>
    <row r="58" spans="2:33" x14ac:dyDescent="0.2">
      <c r="B58" s="80"/>
      <c r="C58" s="138"/>
      <c r="D58" s="81"/>
      <c r="E58" s="139"/>
      <c r="F58" s="81"/>
      <c r="G58" s="144"/>
      <c r="H58" s="81"/>
      <c r="I58" s="141"/>
      <c r="J58" s="81"/>
      <c r="K58" s="141"/>
      <c r="L58" s="81"/>
      <c r="M58" s="141"/>
      <c r="N58" s="81"/>
      <c r="O58" s="144"/>
      <c r="P58" s="81"/>
      <c r="Q58" s="144"/>
      <c r="R58" s="81"/>
      <c r="S58" s="140"/>
      <c r="T58" s="81"/>
      <c r="U58" s="127" t="str">
        <f t="shared" si="2"/>
        <v/>
      </c>
      <c r="V58" s="81"/>
      <c r="W58" s="127" t="str">
        <f t="shared" si="3"/>
        <v/>
      </c>
      <c r="X58" s="81"/>
      <c r="Y58" s="128" t="str">
        <f t="shared" si="4"/>
        <v/>
      </c>
      <c r="Z58" s="81"/>
      <c r="AA58" s="129" t="str">
        <f t="shared" si="5"/>
        <v/>
      </c>
      <c r="AB58" s="83"/>
      <c r="AC58" s="58"/>
    </row>
    <row r="59" spans="2:33" x14ac:dyDescent="0.2">
      <c r="B59" s="80"/>
      <c r="C59" s="138"/>
      <c r="D59" s="81"/>
      <c r="E59" s="139"/>
      <c r="F59" s="81"/>
      <c r="G59" s="144"/>
      <c r="H59" s="81"/>
      <c r="I59" s="141"/>
      <c r="J59" s="81"/>
      <c r="K59" s="141"/>
      <c r="L59" s="81"/>
      <c r="M59" s="141"/>
      <c r="N59" s="81"/>
      <c r="O59" s="144"/>
      <c r="P59" s="81"/>
      <c r="Q59" s="144"/>
      <c r="R59" s="81"/>
      <c r="S59" s="140"/>
      <c r="T59" s="81"/>
      <c r="U59" s="127" t="str">
        <f t="shared" si="2"/>
        <v/>
      </c>
      <c r="V59" s="81"/>
      <c r="W59" s="127" t="str">
        <f t="shared" si="3"/>
        <v/>
      </c>
      <c r="X59" s="81"/>
      <c r="Y59" s="128" t="str">
        <f t="shared" si="4"/>
        <v/>
      </c>
      <c r="Z59" s="81"/>
      <c r="AA59" s="129" t="str">
        <f t="shared" si="5"/>
        <v/>
      </c>
      <c r="AB59" s="83"/>
      <c r="AC59" s="58"/>
      <c r="AG59" s="130"/>
    </row>
    <row r="60" spans="2:33" x14ac:dyDescent="0.2">
      <c r="B60" s="80"/>
      <c r="C60" s="138"/>
      <c r="D60" s="81"/>
      <c r="E60" s="139"/>
      <c r="F60" s="81"/>
      <c r="G60" s="144"/>
      <c r="H60" s="81"/>
      <c r="I60" s="141"/>
      <c r="J60" s="81"/>
      <c r="K60" s="141"/>
      <c r="L60" s="81"/>
      <c r="M60" s="141"/>
      <c r="N60" s="81"/>
      <c r="O60" s="144"/>
      <c r="P60" s="81"/>
      <c r="Q60" s="144"/>
      <c r="R60" s="81"/>
      <c r="S60" s="140"/>
      <c r="T60" s="81"/>
      <c r="U60" s="127" t="str">
        <f t="shared" si="2"/>
        <v/>
      </c>
      <c r="V60" s="81"/>
      <c r="W60" s="127" t="str">
        <f t="shared" si="3"/>
        <v/>
      </c>
      <c r="X60" s="81"/>
      <c r="Y60" s="128" t="str">
        <f t="shared" si="4"/>
        <v/>
      </c>
      <c r="Z60" s="81"/>
      <c r="AA60" s="129" t="str">
        <f t="shared" si="5"/>
        <v/>
      </c>
      <c r="AB60" s="83"/>
      <c r="AC60" s="58"/>
      <c r="AG60" s="130"/>
    </row>
    <row r="61" spans="2:33" x14ac:dyDescent="0.2">
      <c r="B61" s="80"/>
      <c r="C61" s="138"/>
      <c r="D61" s="81"/>
      <c r="E61" s="139"/>
      <c r="F61" s="81"/>
      <c r="G61" s="144"/>
      <c r="H61" s="81"/>
      <c r="I61" s="141"/>
      <c r="J61" s="81"/>
      <c r="K61" s="141"/>
      <c r="L61" s="81"/>
      <c r="M61" s="141"/>
      <c r="N61" s="81"/>
      <c r="O61" s="144"/>
      <c r="P61" s="81"/>
      <c r="Q61" s="144"/>
      <c r="R61" s="81"/>
      <c r="S61" s="140"/>
      <c r="T61" s="81"/>
      <c r="U61" s="127" t="str">
        <f t="shared" si="2"/>
        <v/>
      </c>
      <c r="V61" s="81"/>
      <c r="W61" s="127" t="str">
        <f t="shared" si="3"/>
        <v/>
      </c>
      <c r="X61" s="81"/>
      <c r="Y61" s="128" t="str">
        <f t="shared" si="4"/>
        <v/>
      </c>
      <c r="Z61" s="81"/>
      <c r="AA61" s="129" t="str">
        <f t="shared" si="5"/>
        <v/>
      </c>
      <c r="AB61" s="83"/>
      <c r="AC61" s="58"/>
    </row>
    <row r="62" spans="2:33" x14ac:dyDescent="0.2">
      <c r="B62" s="80"/>
      <c r="C62" s="138"/>
      <c r="D62" s="81"/>
      <c r="E62" s="139"/>
      <c r="F62" s="81"/>
      <c r="G62" s="144"/>
      <c r="H62" s="81"/>
      <c r="I62" s="141"/>
      <c r="J62" s="81"/>
      <c r="K62" s="141"/>
      <c r="L62" s="81"/>
      <c r="M62" s="141"/>
      <c r="N62" s="81"/>
      <c r="O62" s="144"/>
      <c r="P62" s="81"/>
      <c r="Q62" s="144"/>
      <c r="R62" s="81"/>
      <c r="S62" s="140"/>
      <c r="T62" s="81"/>
      <c r="U62" s="127" t="str">
        <f t="shared" si="2"/>
        <v/>
      </c>
      <c r="V62" s="81"/>
      <c r="W62" s="127" t="str">
        <f t="shared" si="3"/>
        <v/>
      </c>
      <c r="X62" s="81"/>
      <c r="Y62" s="128" t="str">
        <f t="shared" si="4"/>
        <v/>
      </c>
      <c r="Z62" s="81"/>
      <c r="AA62" s="129" t="str">
        <f t="shared" si="5"/>
        <v/>
      </c>
      <c r="AB62" s="83"/>
      <c r="AC62" s="58"/>
      <c r="AG62" s="130"/>
    </row>
    <row r="63" spans="2:33" x14ac:dyDescent="0.2">
      <c r="B63" s="80"/>
      <c r="C63" s="138"/>
      <c r="D63" s="81"/>
      <c r="E63" s="139"/>
      <c r="F63" s="81"/>
      <c r="G63" s="144"/>
      <c r="H63" s="81"/>
      <c r="I63" s="141"/>
      <c r="J63" s="81"/>
      <c r="K63" s="141"/>
      <c r="L63" s="81"/>
      <c r="M63" s="141"/>
      <c r="N63" s="81"/>
      <c r="O63" s="144"/>
      <c r="P63" s="81"/>
      <c r="Q63" s="144"/>
      <c r="R63" s="81"/>
      <c r="S63" s="140"/>
      <c r="T63" s="81"/>
      <c r="U63" s="127" t="str">
        <f t="shared" si="2"/>
        <v/>
      </c>
      <c r="V63" s="81"/>
      <c r="W63" s="127" t="str">
        <f t="shared" si="3"/>
        <v/>
      </c>
      <c r="X63" s="81"/>
      <c r="Y63" s="128" t="str">
        <f t="shared" si="4"/>
        <v/>
      </c>
      <c r="Z63" s="81"/>
      <c r="AA63" s="129" t="str">
        <f t="shared" si="5"/>
        <v/>
      </c>
      <c r="AB63" s="83"/>
      <c r="AC63" s="58"/>
      <c r="AG63" s="130"/>
    </row>
    <row r="64" spans="2:33" x14ac:dyDescent="0.2">
      <c r="B64" s="80"/>
      <c r="C64" s="138"/>
      <c r="D64" s="81"/>
      <c r="E64" s="139"/>
      <c r="F64" s="81"/>
      <c r="G64" s="144"/>
      <c r="H64" s="81"/>
      <c r="I64" s="141"/>
      <c r="J64" s="81"/>
      <c r="K64" s="141"/>
      <c r="L64" s="81"/>
      <c r="M64" s="141"/>
      <c r="N64" s="81"/>
      <c r="O64" s="144"/>
      <c r="P64" s="81"/>
      <c r="Q64" s="144"/>
      <c r="R64" s="81"/>
      <c r="S64" s="140"/>
      <c r="T64" s="81"/>
      <c r="U64" s="127" t="str">
        <f t="shared" si="2"/>
        <v/>
      </c>
      <c r="V64" s="81"/>
      <c r="W64" s="127" t="str">
        <f t="shared" si="3"/>
        <v/>
      </c>
      <c r="X64" s="81"/>
      <c r="Y64" s="128" t="str">
        <f t="shared" si="4"/>
        <v/>
      </c>
      <c r="Z64" s="81"/>
      <c r="AA64" s="129" t="str">
        <f t="shared" si="5"/>
        <v/>
      </c>
      <c r="AB64" s="83"/>
      <c r="AC64" s="58"/>
    </row>
    <row r="65" spans="2:33" x14ac:dyDescent="0.2">
      <c r="B65" s="80"/>
      <c r="C65" s="138"/>
      <c r="D65" s="81"/>
      <c r="E65" s="139"/>
      <c r="F65" s="81"/>
      <c r="G65" s="144"/>
      <c r="H65" s="81"/>
      <c r="I65" s="141"/>
      <c r="J65" s="81"/>
      <c r="K65" s="141"/>
      <c r="L65" s="81"/>
      <c r="M65" s="141"/>
      <c r="N65" s="81"/>
      <c r="O65" s="144"/>
      <c r="P65" s="81"/>
      <c r="Q65" s="144"/>
      <c r="R65" s="81"/>
      <c r="S65" s="140"/>
      <c r="T65" s="81"/>
      <c r="U65" s="127" t="str">
        <f t="shared" si="2"/>
        <v/>
      </c>
      <c r="V65" s="81"/>
      <c r="W65" s="127" t="str">
        <f t="shared" si="3"/>
        <v/>
      </c>
      <c r="X65" s="81"/>
      <c r="Y65" s="128" t="str">
        <f t="shared" ref="Y65:Y128" si="6">IF(E65="","",IF($I65="N",$G65,MAX(0,(1-$W65)*($G65+IF($M65="N",50%,100%)*$O65)-$U65*$Q65)))</f>
        <v/>
      </c>
      <c r="Z65" s="81"/>
      <c r="AA65" s="129" t="str">
        <f t="shared" ref="AA65:AA128" si="7">IF(Y65="","",Y65^2)</f>
        <v/>
      </c>
      <c r="AB65" s="83"/>
      <c r="AC65" s="58"/>
      <c r="AF65" s="51"/>
      <c r="AG65" s="131"/>
    </row>
    <row r="66" spans="2:33" x14ac:dyDescent="0.2">
      <c r="B66" s="80"/>
      <c r="C66" s="138"/>
      <c r="D66" s="81"/>
      <c r="E66" s="139"/>
      <c r="F66" s="81"/>
      <c r="G66" s="144"/>
      <c r="H66" s="81"/>
      <c r="I66" s="141"/>
      <c r="J66" s="81"/>
      <c r="K66" s="141"/>
      <c r="L66" s="81"/>
      <c r="M66" s="141"/>
      <c r="N66" s="81"/>
      <c r="O66" s="144"/>
      <c r="P66" s="81"/>
      <c r="Q66" s="144"/>
      <c r="R66" s="81"/>
      <c r="S66" s="140"/>
      <c r="T66" s="81"/>
      <c r="U66" s="127" t="str">
        <f t="shared" si="2"/>
        <v/>
      </c>
      <c r="V66" s="81"/>
      <c r="W66" s="127" t="str">
        <f t="shared" si="3"/>
        <v/>
      </c>
      <c r="X66" s="81"/>
      <c r="Y66" s="128" t="str">
        <f t="shared" si="6"/>
        <v/>
      </c>
      <c r="Z66" s="81"/>
      <c r="AA66" s="129" t="str">
        <f t="shared" si="7"/>
        <v/>
      </c>
      <c r="AB66" s="83"/>
      <c r="AC66" s="58"/>
      <c r="AG66" s="131"/>
    </row>
    <row r="67" spans="2:33" x14ac:dyDescent="0.2">
      <c r="B67" s="80"/>
      <c r="C67" s="138"/>
      <c r="D67" s="81"/>
      <c r="E67" s="139"/>
      <c r="F67" s="81"/>
      <c r="G67" s="144"/>
      <c r="H67" s="81"/>
      <c r="I67" s="141"/>
      <c r="J67" s="81"/>
      <c r="K67" s="141"/>
      <c r="L67" s="81"/>
      <c r="M67" s="141"/>
      <c r="N67" s="81"/>
      <c r="O67" s="144"/>
      <c r="P67" s="81"/>
      <c r="Q67" s="144"/>
      <c r="R67" s="81"/>
      <c r="S67" s="140"/>
      <c r="T67" s="81"/>
      <c r="U67" s="127" t="str">
        <f t="shared" si="2"/>
        <v/>
      </c>
      <c r="V67" s="81"/>
      <c r="W67" s="127" t="str">
        <f t="shared" si="3"/>
        <v/>
      </c>
      <c r="X67" s="81"/>
      <c r="Y67" s="128" t="str">
        <f t="shared" si="6"/>
        <v/>
      </c>
      <c r="Z67" s="81"/>
      <c r="AA67" s="129" t="str">
        <f t="shared" si="7"/>
        <v/>
      </c>
      <c r="AB67" s="83"/>
      <c r="AC67" s="58"/>
      <c r="AF67" s="51"/>
      <c r="AG67" s="131"/>
    </row>
    <row r="68" spans="2:33" x14ac:dyDescent="0.2">
      <c r="B68" s="80"/>
      <c r="C68" s="138"/>
      <c r="D68" s="81"/>
      <c r="E68" s="139"/>
      <c r="F68" s="81"/>
      <c r="G68" s="144"/>
      <c r="H68" s="81"/>
      <c r="I68" s="141"/>
      <c r="J68" s="81"/>
      <c r="K68" s="141"/>
      <c r="L68" s="81"/>
      <c r="M68" s="141"/>
      <c r="N68" s="81"/>
      <c r="O68" s="144"/>
      <c r="P68" s="81"/>
      <c r="Q68" s="144"/>
      <c r="R68" s="81"/>
      <c r="S68" s="140"/>
      <c r="T68" s="81"/>
      <c r="U68" s="127" t="str">
        <f t="shared" si="2"/>
        <v/>
      </c>
      <c r="V68" s="81"/>
      <c r="W68" s="127" t="str">
        <f t="shared" si="3"/>
        <v/>
      </c>
      <c r="X68" s="81"/>
      <c r="Y68" s="128" t="str">
        <f t="shared" si="6"/>
        <v/>
      </c>
      <c r="Z68" s="81"/>
      <c r="AA68" s="129" t="str">
        <f t="shared" si="7"/>
        <v/>
      </c>
      <c r="AB68" s="83"/>
      <c r="AC68" s="58"/>
      <c r="AF68" s="51"/>
    </row>
    <row r="69" spans="2:33" x14ac:dyDescent="0.2">
      <c r="B69" s="80"/>
      <c r="C69" s="138"/>
      <c r="D69" s="81"/>
      <c r="E69" s="139"/>
      <c r="F69" s="81"/>
      <c r="G69" s="144"/>
      <c r="H69" s="81"/>
      <c r="I69" s="141"/>
      <c r="J69" s="81"/>
      <c r="K69" s="141"/>
      <c r="L69" s="81"/>
      <c r="M69" s="141"/>
      <c r="N69" s="81"/>
      <c r="O69" s="144"/>
      <c r="P69" s="81"/>
      <c r="Q69" s="144"/>
      <c r="R69" s="81"/>
      <c r="S69" s="140"/>
      <c r="T69" s="81"/>
      <c r="U69" s="127" t="str">
        <f t="shared" si="2"/>
        <v/>
      </c>
      <c r="V69" s="81"/>
      <c r="W69" s="127" t="str">
        <f t="shared" si="3"/>
        <v/>
      </c>
      <c r="X69" s="81"/>
      <c r="Y69" s="128" t="str">
        <f t="shared" si="6"/>
        <v/>
      </c>
      <c r="Z69" s="81"/>
      <c r="AA69" s="129" t="str">
        <f t="shared" si="7"/>
        <v/>
      </c>
      <c r="AB69" s="83"/>
      <c r="AC69" s="58"/>
      <c r="AE69" s="132"/>
      <c r="AF69" s="51"/>
      <c r="AG69" s="132"/>
    </row>
    <row r="70" spans="2:33" x14ac:dyDescent="0.2">
      <c r="B70" s="80"/>
      <c r="C70" s="138"/>
      <c r="D70" s="81"/>
      <c r="E70" s="139"/>
      <c r="F70" s="81"/>
      <c r="G70" s="144"/>
      <c r="H70" s="81"/>
      <c r="I70" s="141"/>
      <c r="J70" s="81"/>
      <c r="K70" s="141"/>
      <c r="L70" s="81"/>
      <c r="M70" s="141"/>
      <c r="N70" s="81"/>
      <c r="O70" s="144"/>
      <c r="P70" s="81"/>
      <c r="Q70" s="144"/>
      <c r="R70" s="81"/>
      <c r="S70" s="140"/>
      <c r="T70" s="81"/>
      <c r="U70" s="127" t="str">
        <f t="shared" si="2"/>
        <v/>
      </c>
      <c r="V70" s="81"/>
      <c r="W70" s="127" t="str">
        <f t="shared" si="3"/>
        <v/>
      </c>
      <c r="X70" s="81"/>
      <c r="Y70" s="128" t="str">
        <f t="shared" si="6"/>
        <v/>
      </c>
      <c r="Z70" s="81"/>
      <c r="AA70" s="129" t="str">
        <f t="shared" si="7"/>
        <v/>
      </c>
      <c r="AB70" s="83"/>
      <c r="AC70" s="58"/>
      <c r="AE70" s="130"/>
      <c r="AF70" s="51"/>
      <c r="AG70" s="132"/>
    </row>
    <row r="71" spans="2:33" x14ac:dyDescent="0.2">
      <c r="B71" s="80"/>
      <c r="C71" s="138"/>
      <c r="D71" s="81"/>
      <c r="E71" s="139"/>
      <c r="F71" s="81"/>
      <c r="G71" s="144"/>
      <c r="H71" s="81"/>
      <c r="I71" s="141"/>
      <c r="J71" s="81"/>
      <c r="K71" s="141"/>
      <c r="L71" s="81"/>
      <c r="M71" s="141"/>
      <c r="N71" s="81"/>
      <c r="O71" s="144"/>
      <c r="P71" s="81"/>
      <c r="Q71" s="144"/>
      <c r="R71" s="81"/>
      <c r="S71" s="140"/>
      <c r="T71" s="81"/>
      <c r="U71" s="127" t="str">
        <f t="shared" si="2"/>
        <v/>
      </c>
      <c r="V71" s="81"/>
      <c r="W71" s="127" t="str">
        <f t="shared" si="3"/>
        <v/>
      </c>
      <c r="X71" s="81"/>
      <c r="Y71" s="128" t="str">
        <f t="shared" si="6"/>
        <v/>
      </c>
      <c r="Z71" s="81"/>
      <c r="AA71" s="129" t="str">
        <f t="shared" si="7"/>
        <v/>
      </c>
      <c r="AB71" s="83"/>
      <c r="AC71" s="58"/>
      <c r="AE71" s="130"/>
      <c r="AF71" s="51"/>
      <c r="AG71" s="132"/>
    </row>
    <row r="72" spans="2:33" x14ac:dyDescent="0.2">
      <c r="B72" s="80"/>
      <c r="C72" s="138"/>
      <c r="D72" s="81"/>
      <c r="E72" s="139"/>
      <c r="F72" s="81"/>
      <c r="G72" s="144"/>
      <c r="H72" s="81"/>
      <c r="I72" s="141"/>
      <c r="J72" s="81"/>
      <c r="K72" s="141"/>
      <c r="L72" s="81"/>
      <c r="M72" s="141"/>
      <c r="N72" s="81"/>
      <c r="O72" s="144"/>
      <c r="P72" s="81"/>
      <c r="Q72" s="144"/>
      <c r="R72" s="81"/>
      <c r="S72" s="140"/>
      <c r="T72" s="81"/>
      <c r="U72" s="127" t="str">
        <f t="shared" si="2"/>
        <v/>
      </c>
      <c r="V72" s="81"/>
      <c r="W72" s="127" t="str">
        <f t="shared" si="3"/>
        <v/>
      </c>
      <c r="X72" s="81"/>
      <c r="Y72" s="128" t="str">
        <f t="shared" si="6"/>
        <v/>
      </c>
      <c r="Z72" s="81"/>
      <c r="AA72" s="129" t="str">
        <f t="shared" si="7"/>
        <v/>
      </c>
      <c r="AB72" s="83"/>
      <c r="AC72" s="58"/>
      <c r="AF72" s="51"/>
      <c r="AG72" s="130"/>
    </row>
    <row r="73" spans="2:33" x14ac:dyDescent="0.2">
      <c r="B73" s="80"/>
      <c r="C73" s="138"/>
      <c r="D73" s="81"/>
      <c r="E73" s="139"/>
      <c r="F73" s="81"/>
      <c r="G73" s="144"/>
      <c r="H73" s="81"/>
      <c r="I73" s="141"/>
      <c r="J73" s="81"/>
      <c r="K73" s="141"/>
      <c r="L73" s="81"/>
      <c r="M73" s="141"/>
      <c r="N73" s="81"/>
      <c r="O73" s="144"/>
      <c r="P73" s="81"/>
      <c r="Q73" s="144"/>
      <c r="R73" s="81"/>
      <c r="S73" s="140"/>
      <c r="T73" s="81"/>
      <c r="U73" s="127" t="str">
        <f t="shared" si="2"/>
        <v/>
      </c>
      <c r="V73" s="81"/>
      <c r="W73" s="127" t="str">
        <f t="shared" si="3"/>
        <v/>
      </c>
      <c r="X73" s="81"/>
      <c r="Y73" s="128" t="str">
        <f t="shared" si="6"/>
        <v/>
      </c>
      <c r="Z73" s="81"/>
      <c r="AA73" s="129" t="str">
        <f t="shared" si="7"/>
        <v/>
      </c>
      <c r="AB73" s="83"/>
      <c r="AC73" s="58"/>
      <c r="AE73" s="130"/>
      <c r="AF73" s="132"/>
      <c r="AG73" s="132"/>
    </row>
    <row r="74" spans="2:33" x14ac:dyDescent="0.2">
      <c r="B74" s="80"/>
      <c r="C74" s="138"/>
      <c r="D74" s="81"/>
      <c r="E74" s="139"/>
      <c r="F74" s="81"/>
      <c r="G74" s="144"/>
      <c r="H74" s="81"/>
      <c r="I74" s="141"/>
      <c r="J74" s="81"/>
      <c r="K74" s="141"/>
      <c r="L74" s="81"/>
      <c r="M74" s="141"/>
      <c r="N74" s="81"/>
      <c r="O74" s="144"/>
      <c r="P74" s="81"/>
      <c r="Q74" s="144"/>
      <c r="R74" s="81"/>
      <c r="S74" s="140"/>
      <c r="T74" s="81"/>
      <c r="U74" s="127" t="str">
        <f t="shared" si="2"/>
        <v/>
      </c>
      <c r="V74" s="81"/>
      <c r="W74" s="127" t="str">
        <f t="shared" si="3"/>
        <v/>
      </c>
      <c r="X74" s="81"/>
      <c r="Y74" s="128" t="str">
        <f t="shared" si="6"/>
        <v/>
      </c>
      <c r="Z74" s="81"/>
      <c r="AA74" s="129" t="str">
        <f t="shared" si="7"/>
        <v/>
      </c>
      <c r="AB74" s="83"/>
      <c r="AC74" s="58"/>
      <c r="AE74" s="130"/>
      <c r="AF74" s="132"/>
      <c r="AG74" s="132"/>
    </row>
    <row r="75" spans="2:33" x14ac:dyDescent="0.2">
      <c r="B75" s="80"/>
      <c r="C75" s="138"/>
      <c r="D75" s="81"/>
      <c r="E75" s="139"/>
      <c r="F75" s="81"/>
      <c r="G75" s="144"/>
      <c r="H75" s="81"/>
      <c r="I75" s="141"/>
      <c r="J75" s="81"/>
      <c r="K75" s="141"/>
      <c r="L75" s="81"/>
      <c r="M75" s="141"/>
      <c r="N75" s="81"/>
      <c r="O75" s="144"/>
      <c r="P75" s="81"/>
      <c r="Q75" s="144"/>
      <c r="R75" s="81"/>
      <c r="S75" s="140"/>
      <c r="T75" s="81"/>
      <c r="U75" s="127" t="str">
        <f t="shared" si="2"/>
        <v/>
      </c>
      <c r="V75" s="81"/>
      <c r="W75" s="127" t="str">
        <f t="shared" si="3"/>
        <v/>
      </c>
      <c r="X75" s="81"/>
      <c r="Y75" s="128" t="str">
        <f t="shared" si="6"/>
        <v/>
      </c>
      <c r="Z75" s="81"/>
      <c r="AA75" s="129" t="str">
        <f t="shared" si="7"/>
        <v/>
      </c>
      <c r="AB75" s="83"/>
      <c r="AC75" s="58"/>
      <c r="AF75" s="132"/>
    </row>
    <row r="76" spans="2:33" x14ac:dyDescent="0.2">
      <c r="B76" s="80"/>
      <c r="C76" s="138"/>
      <c r="D76" s="81"/>
      <c r="E76" s="139"/>
      <c r="F76" s="81"/>
      <c r="G76" s="144"/>
      <c r="H76" s="81"/>
      <c r="I76" s="141"/>
      <c r="J76" s="81"/>
      <c r="K76" s="141"/>
      <c r="L76" s="81"/>
      <c r="M76" s="141"/>
      <c r="N76" s="81"/>
      <c r="O76" s="144"/>
      <c r="P76" s="81"/>
      <c r="Q76" s="144"/>
      <c r="R76" s="81"/>
      <c r="S76" s="140"/>
      <c r="T76" s="81"/>
      <c r="U76" s="127" t="str">
        <f t="shared" si="2"/>
        <v/>
      </c>
      <c r="V76" s="81"/>
      <c r="W76" s="127" t="str">
        <f t="shared" si="3"/>
        <v/>
      </c>
      <c r="X76" s="81"/>
      <c r="Y76" s="128" t="str">
        <f t="shared" si="6"/>
        <v/>
      </c>
      <c r="Z76" s="81"/>
      <c r="AA76" s="129" t="str">
        <f t="shared" si="7"/>
        <v/>
      </c>
      <c r="AB76" s="83"/>
      <c r="AC76" s="58"/>
      <c r="AF76" s="132"/>
    </row>
    <row r="77" spans="2:33" x14ac:dyDescent="0.2">
      <c r="B77" s="80"/>
      <c r="C77" s="138"/>
      <c r="D77" s="81"/>
      <c r="E77" s="139"/>
      <c r="F77" s="81"/>
      <c r="G77" s="144"/>
      <c r="H77" s="81"/>
      <c r="I77" s="141"/>
      <c r="J77" s="81"/>
      <c r="K77" s="141"/>
      <c r="L77" s="81"/>
      <c r="M77" s="141"/>
      <c r="N77" s="81"/>
      <c r="O77" s="144"/>
      <c r="P77" s="81"/>
      <c r="Q77" s="144"/>
      <c r="R77" s="81"/>
      <c r="S77" s="140"/>
      <c r="T77" s="81"/>
      <c r="U77" s="127" t="str">
        <f t="shared" si="2"/>
        <v/>
      </c>
      <c r="V77" s="81"/>
      <c r="W77" s="127" t="str">
        <f t="shared" si="3"/>
        <v/>
      </c>
      <c r="X77" s="81"/>
      <c r="Y77" s="128" t="str">
        <f t="shared" si="6"/>
        <v/>
      </c>
      <c r="Z77" s="81"/>
      <c r="AA77" s="129" t="str">
        <f t="shared" si="7"/>
        <v/>
      </c>
      <c r="AB77" s="83"/>
      <c r="AC77" s="58"/>
      <c r="AF77" s="132"/>
    </row>
    <row r="78" spans="2:33" x14ac:dyDescent="0.2">
      <c r="B78" s="80"/>
      <c r="C78" s="138"/>
      <c r="D78" s="81"/>
      <c r="E78" s="139"/>
      <c r="F78" s="81"/>
      <c r="G78" s="144"/>
      <c r="H78" s="81"/>
      <c r="I78" s="141"/>
      <c r="J78" s="81"/>
      <c r="K78" s="141"/>
      <c r="L78" s="81"/>
      <c r="M78" s="141"/>
      <c r="N78" s="81"/>
      <c r="O78" s="144"/>
      <c r="P78" s="81"/>
      <c r="Q78" s="144"/>
      <c r="R78" s="81"/>
      <c r="S78" s="140"/>
      <c r="T78" s="81"/>
      <c r="U78" s="127" t="str">
        <f t="shared" si="2"/>
        <v/>
      </c>
      <c r="V78" s="81"/>
      <c r="W78" s="127" t="str">
        <f t="shared" si="3"/>
        <v/>
      </c>
      <c r="X78" s="81"/>
      <c r="Y78" s="128" t="str">
        <f t="shared" si="6"/>
        <v/>
      </c>
      <c r="Z78" s="81"/>
      <c r="AA78" s="129" t="str">
        <f t="shared" si="7"/>
        <v/>
      </c>
      <c r="AB78" s="83"/>
      <c r="AC78" s="58"/>
      <c r="AF78" s="132"/>
    </row>
    <row r="79" spans="2:33" x14ac:dyDescent="0.2">
      <c r="B79" s="80"/>
      <c r="C79" s="138"/>
      <c r="D79" s="81"/>
      <c r="E79" s="139"/>
      <c r="F79" s="81"/>
      <c r="G79" s="144"/>
      <c r="H79" s="81"/>
      <c r="I79" s="141"/>
      <c r="J79" s="81"/>
      <c r="K79" s="141"/>
      <c r="L79" s="81"/>
      <c r="M79" s="141"/>
      <c r="N79" s="81"/>
      <c r="O79" s="144"/>
      <c r="P79" s="81"/>
      <c r="Q79" s="144"/>
      <c r="R79" s="81"/>
      <c r="S79" s="140"/>
      <c r="T79" s="81"/>
      <c r="U79" s="127" t="str">
        <f t="shared" si="2"/>
        <v/>
      </c>
      <c r="V79" s="81"/>
      <c r="W79" s="127" t="str">
        <f t="shared" si="3"/>
        <v/>
      </c>
      <c r="X79" s="81"/>
      <c r="Y79" s="128" t="str">
        <f t="shared" si="6"/>
        <v/>
      </c>
      <c r="Z79" s="81"/>
      <c r="AA79" s="129" t="str">
        <f t="shared" si="7"/>
        <v/>
      </c>
      <c r="AB79" s="83"/>
      <c r="AC79" s="58"/>
      <c r="AF79" s="132"/>
    </row>
    <row r="80" spans="2:33" x14ac:dyDescent="0.2">
      <c r="B80" s="80"/>
      <c r="C80" s="138"/>
      <c r="D80" s="81"/>
      <c r="E80" s="139"/>
      <c r="F80" s="81"/>
      <c r="G80" s="144"/>
      <c r="H80" s="81"/>
      <c r="I80" s="141"/>
      <c r="J80" s="81"/>
      <c r="K80" s="141"/>
      <c r="L80" s="81"/>
      <c r="M80" s="141"/>
      <c r="N80" s="81"/>
      <c r="O80" s="144"/>
      <c r="P80" s="81"/>
      <c r="Q80" s="144"/>
      <c r="R80" s="81"/>
      <c r="S80" s="140"/>
      <c r="T80" s="81"/>
      <c r="U80" s="127" t="str">
        <f t="shared" si="2"/>
        <v/>
      </c>
      <c r="V80" s="81"/>
      <c r="W80" s="127" t="str">
        <f t="shared" si="3"/>
        <v/>
      </c>
      <c r="X80" s="81"/>
      <c r="Y80" s="128" t="str">
        <f t="shared" si="6"/>
        <v/>
      </c>
      <c r="Z80" s="81"/>
      <c r="AA80" s="129" t="str">
        <f t="shared" si="7"/>
        <v/>
      </c>
      <c r="AB80" s="83"/>
      <c r="AC80" s="58"/>
      <c r="AF80" s="132"/>
    </row>
    <row r="81" spans="2:33" x14ac:dyDescent="0.2">
      <c r="B81" s="80"/>
      <c r="C81" s="138"/>
      <c r="D81" s="81"/>
      <c r="E81" s="139"/>
      <c r="F81" s="81"/>
      <c r="G81" s="144"/>
      <c r="H81" s="81"/>
      <c r="I81" s="141"/>
      <c r="J81" s="81"/>
      <c r="K81" s="141"/>
      <c r="L81" s="81"/>
      <c r="M81" s="141"/>
      <c r="N81" s="81"/>
      <c r="O81" s="144"/>
      <c r="P81" s="81"/>
      <c r="Q81" s="144"/>
      <c r="R81" s="81"/>
      <c r="S81" s="140"/>
      <c r="T81" s="81"/>
      <c r="U81" s="127" t="str">
        <f t="shared" si="2"/>
        <v/>
      </c>
      <c r="V81" s="81"/>
      <c r="W81" s="127" t="str">
        <f t="shared" si="3"/>
        <v/>
      </c>
      <c r="X81" s="81"/>
      <c r="Y81" s="128" t="str">
        <f t="shared" si="6"/>
        <v/>
      </c>
      <c r="Z81" s="81"/>
      <c r="AA81" s="129" t="str">
        <f t="shared" si="7"/>
        <v/>
      </c>
      <c r="AB81" s="83"/>
      <c r="AC81" s="58"/>
      <c r="AF81" s="132"/>
    </row>
    <row r="82" spans="2:33" x14ac:dyDescent="0.2">
      <c r="B82" s="80"/>
      <c r="C82" s="138"/>
      <c r="D82" s="81"/>
      <c r="E82" s="139"/>
      <c r="F82" s="81"/>
      <c r="G82" s="144"/>
      <c r="H82" s="81"/>
      <c r="I82" s="141"/>
      <c r="J82" s="81"/>
      <c r="K82" s="141"/>
      <c r="L82" s="81"/>
      <c r="M82" s="141"/>
      <c r="N82" s="81"/>
      <c r="O82" s="144"/>
      <c r="P82" s="81"/>
      <c r="Q82" s="144"/>
      <c r="R82" s="81"/>
      <c r="S82" s="140"/>
      <c r="T82" s="81"/>
      <c r="U82" s="127" t="str">
        <f t="shared" si="2"/>
        <v/>
      </c>
      <c r="V82" s="81"/>
      <c r="W82" s="127" t="str">
        <f t="shared" si="3"/>
        <v/>
      </c>
      <c r="X82" s="81"/>
      <c r="Y82" s="128" t="str">
        <f t="shared" si="6"/>
        <v/>
      </c>
      <c r="Z82" s="81"/>
      <c r="AA82" s="129" t="str">
        <f t="shared" si="7"/>
        <v/>
      </c>
      <c r="AB82" s="83"/>
      <c r="AC82" s="58"/>
      <c r="AF82" s="132"/>
      <c r="AG82" s="130"/>
    </row>
    <row r="83" spans="2:33" x14ac:dyDescent="0.2">
      <c r="B83" s="80"/>
      <c r="C83" s="138"/>
      <c r="D83" s="81"/>
      <c r="E83" s="139"/>
      <c r="F83" s="81"/>
      <c r="G83" s="144"/>
      <c r="H83" s="81"/>
      <c r="I83" s="141"/>
      <c r="J83" s="81"/>
      <c r="K83" s="141"/>
      <c r="L83" s="81"/>
      <c r="M83" s="141"/>
      <c r="N83" s="81"/>
      <c r="O83" s="144"/>
      <c r="P83" s="81"/>
      <c r="Q83" s="144"/>
      <c r="R83" s="81"/>
      <c r="S83" s="140"/>
      <c r="T83" s="81"/>
      <c r="U83" s="127" t="str">
        <f t="shared" si="2"/>
        <v/>
      </c>
      <c r="V83" s="81"/>
      <c r="W83" s="127" t="str">
        <f t="shared" si="3"/>
        <v/>
      </c>
      <c r="X83" s="81"/>
      <c r="Y83" s="128" t="str">
        <f t="shared" si="6"/>
        <v/>
      </c>
      <c r="Z83" s="81"/>
      <c r="AA83" s="129" t="str">
        <f t="shared" si="7"/>
        <v/>
      </c>
      <c r="AB83" s="83"/>
      <c r="AC83" s="58"/>
      <c r="AF83" s="132"/>
      <c r="AG83" s="130"/>
    </row>
    <row r="84" spans="2:33" x14ac:dyDescent="0.2">
      <c r="B84" s="80"/>
      <c r="C84" s="138"/>
      <c r="D84" s="81"/>
      <c r="E84" s="139"/>
      <c r="F84" s="81"/>
      <c r="G84" s="144"/>
      <c r="H84" s="81"/>
      <c r="I84" s="141"/>
      <c r="J84" s="81"/>
      <c r="K84" s="141"/>
      <c r="L84" s="81"/>
      <c r="M84" s="141"/>
      <c r="N84" s="81"/>
      <c r="O84" s="144"/>
      <c r="P84" s="81"/>
      <c r="Q84" s="144"/>
      <c r="R84" s="81"/>
      <c r="S84" s="140"/>
      <c r="T84" s="81"/>
      <c r="U84" s="127" t="str">
        <f t="shared" si="2"/>
        <v/>
      </c>
      <c r="V84" s="81"/>
      <c r="W84" s="127" t="str">
        <f t="shared" si="3"/>
        <v/>
      </c>
      <c r="X84" s="81"/>
      <c r="Y84" s="128" t="str">
        <f t="shared" si="6"/>
        <v/>
      </c>
      <c r="Z84" s="81"/>
      <c r="AA84" s="129" t="str">
        <f t="shared" si="7"/>
        <v/>
      </c>
      <c r="AB84" s="83"/>
      <c r="AC84" s="58"/>
      <c r="AF84" s="132"/>
    </row>
    <row r="85" spans="2:33" x14ac:dyDescent="0.2">
      <c r="B85" s="80"/>
      <c r="C85" s="138"/>
      <c r="D85" s="81"/>
      <c r="E85" s="139"/>
      <c r="F85" s="81"/>
      <c r="G85" s="144"/>
      <c r="H85" s="81"/>
      <c r="I85" s="141"/>
      <c r="J85" s="81"/>
      <c r="K85" s="141"/>
      <c r="L85" s="81"/>
      <c r="M85" s="141"/>
      <c r="N85" s="81"/>
      <c r="O85" s="144"/>
      <c r="P85" s="81"/>
      <c r="Q85" s="144"/>
      <c r="R85" s="81"/>
      <c r="S85" s="140"/>
      <c r="T85" s="81"/>
      <c r="U85" s="127" t="str">
        <f t="shared" si="2"/>
        <v/>
      </c>
      <c r="V85" s="81"/>
      <c r="W85" s="127" t="str">
        <f t="shared" si="3"/>
        <v/>
      </c>
      <c r="X85" s="81"/>
      <c r="Y85" s="128" t="str">
        <f t="shared" si="6"/>
        <v/>
      </c>
      <c r="Z85" s="81"/>
      <c r="AA85" s="129" t="str">
        <f t="shared" si="7"/>
        <v/>
      </c>
      <c r="AB85" s="83"/>
      <c r="AC85" s="58"/>
      <c r="AF85" s="132"/>
      <c r="AG85" s="130"/>
    </row>
    <row r="86" spans="2:33" x14ac:dyDescent="0.2">
      <c r="B86" s="80"/>
      <c r="C86" s="138"/>
      <c r="D86" s="81"/>
      <c r="E86" s="139"/>
      <c r="F86" s="81"/>
      <c r="G86" s="144"/>
      <c r="H86" s="81"/>
      <c r="I86" s="141"/>
      <c r="J86" s="81"/>
      <c r="K86" s="141"/>
      <c r="L86" s="81"/>
      <c r="M86" s="141"/>
      <c r="N86" s="81"/>
      <c r="O86" s="144"/>
      <c r="P86" s="81"/>
      <c r="Q86" s="144"/>
      <c r="R86" s="81"/>
      <c r="S86" s="140"/>
      <c r="T86" s="81"/>
      <c r="U86" s="127" t="str">
        <f t="shared" si="2"/>
        <v/>
      </c>
      <c r="V86" s="81"/>
      <c r="W86" s="127" t="str">
        <f t="shared" si="3"/>
        <v/>
      </c>
      <c r="X86" s="81"/>
      <c r="Y86" s="128" t="str">
        <f t="shared" si="6"/>
        <v/>
      </c>
      <c r="Z86" s="81"/>
      <c r="AA86" s="129" t="str">
        <f t="shared" si="7"/>
        <v/>
      </c>
      <c r="AB86" s="83"/>
      <c r="AC86" s="58"/>
      <c r="AF86" s="132"/>
      <c r="AG86" s="130"/>
    </row>
    <row r="87" spans="2:33" x14ac:dyDescent="0.2">
      <c r="B87" s="80"/>
      <c r="C87" s="138"/>
      <c r="D87" s="81"/>
      <c r="E87" s="139"/>
      <c r="F87" s="81"/>
      <c r="G87" s="144"/>
      <c r="H87" s="81"/>
      <c r="I87" s="141"/>
      <c r="J87" s="81"/>
      <c r="K87" s="141"/>
      <c r="L87" s="81"/>
      <c r="M87" s="141"/>
      <c r="N87" s="81"/>
      <c r="O87" s="144"/>
      <c r="P87" s="81"/>
      <c r="Q87" s="144"/>
      <c r="R87" s="81"/>
      <c r="S87" s="140"/>
      <c r="T87" s="81"/>
      <c r="U87" s="127" t="str">
        <f t="shared" si="2"/>
        <v/>
      </c>
      <c r="V87" s="81"/>
      <c r="W87" s="127" t="str">
        <f t="shared" si="3"/>
        <v/>
      </c>
      <c r="X87" s="81"/>
      <c r="Y87" s="128" t="str">
        <f t="shared" si="6"/>
        <v/>
      </c>
      <c r="Z87" s="81"/>
      <c r="AA87" s="129" t="str">
        <f t="shared" si="7"/>
        <v/>
      </c>
      <c r="AB87" s="83"/>
      <c r="AC87" s="58"/>
      <c r="AF87" s="132"/>
    </row>
    <row r="88" spans="2:33" x14ac:dyDescent="0.2">
      <c r="B88" s="80"/>
      <c r="C88" s="138"/>
      <c r="D88" s="81"/>
      <c r="E88" s="139"/>
      <c r="F88" s="81"/>
      <c r="G88" s="144"/>
      <c r="H88" s="81"/>
      <c r="I88" s="141"/>
      <c r="J88" s="81"/>
      <c r="K88" s="141"/>
      <c r="L88" s="81"/>
      <c r="M88" s="141"/>
      <c r="N88" s="81"/>
      <c r="O88" s="144"/>
      <c r="P88" s="81"/>
      <c r="Q88" s="144"/>
      <c r="R88" s="81"/>
      <c r="S88" s="140"/>
      <c r="T88" s="81"/>
      <c r="U88" s="127" t="str">
        <f t="shared" si="2"/>
        <v/>
      </c>
      <c r="V88" s="81"/>
      <c r="W88" s="127" t="str">
        <f t="shared" si="3"/>
        <v/>
      </c>
      <c r="X88" s="81"/>
      <c r="Y88" s="128" t="str">
        <f t="shared" si="6"/>
        <v/>
      </c>
      <c r="Z88" s="81"/>
      <c r="AA88" s="129" t="str">
        <f t="shared" si="7"/>
        <v/>
      </c>
      <c r="AB88" s="83"/>
      <c r="AC88" s="58"/>
      <c r="AF88" s="132"/>
      <c r="AG88" s="130"/>
    </row>
    <row r="89" spans="2:33" x14ac:dyDescent="0.2">
      <c r="B89" s="80"/>
      <c r="C89" s="138"/>
      <c r="D89" s="81"/>
      <c r="E89" s="139"/>
      <c r="F89" s="81"/>
      <c r="G89" s="144"/>
      <c r="H89" s="81"/>
      <c r="I89" s="141"/>
      <c r="J89" s="81"/>
      <c r="K89" s="141"/>
      <c r="L89" s="81"/>
      <c r="M89" s="141"/>
      <c r="N89" s="81"/>
      <c r="O89" s="144"/>
      <c r="P89" s="81"/>
      <c r="Q89" s="144"/>
      <c r="R89" s="81"/>
      <c r="S89" s="140"/>
      <c r="T89" s="81"/>
      <c r="U89" s="127" t="str">
        <f t="shared" si="2"/>
        <v/>
      </c>
      <c r="V89" s="81"/>
      <c r="W89" s="127" t="str">
        <f t="shared" si="3"/>
        <v/>
      </c>
      <c r="X89" s="81"/>
      <c r="Y89" s="128" t="str">
        <f t="shared" si="6"/>
        <v/>
      </c>
      <c r="Z89" s="81"/>
      <c r="AA89" s="129" t="str">
        <f t="shared" si="7"/>
        <v/>
      </c>
      <c r="AB89" s="83"/>
      <c r="AC89" s="58"/>
      <c r="AG89" s="130"/>
    </row>
    <row r="90" spans="2:33" x14ac:dyDescent="0.2">
      <c r="B90" s="80"/>
      <c r="C90" s="138"/>
      <c r="D90" s="81"/>
      <c r="E90" s="139"/>
      <c r="F90" s="81"/>
      <c r="G90" s="144"/>
      <c r="H90" s="81"/>
      <c r="I90" s="141"/>
      <c r="J90" s="81"/>
      <c r="K90" s="141"/>
      <c r="L90" s="81"/>
      <c r="M90" s="141"/>
      <c r="N90" s="81"/>
      <c r="O90" s="144"/>
      <c r="P90" s="81"/>
      <c r="Q90" s="144"/>
      <c r="R90" s="81"/>
      <c r="S90" s="140"/>
      <c r="T90" s="81"/>
      <c r="U90" s="127" t="str">
        <f t="shared" si="2"/>
        <v/>
      </c>
      <c r="V90" s="81"/>
      <c r="W90" s="127" t="str">
        <f t="shared" si="3"/>
        <v/>
      </c>
      <c r="X90" s="81"/>
      <c r="Y90" s="128" t="str">
        <f t="shared" si="6"/>
        <v/>
      </c>
      <c r="Z90" s="81"/>
      <c r="AA90" s="129" t="str">
        <f t="shared" si="7"/>
        <v/>
      </c>
      <c r="AB90" s="83"/>
      <c r="AC90" s="58"/>
    </row>
    <row r="91" spans="2:33" x14ac:dyDescent="0.2">
      <c r="B91" s="80"/>
      <c r="C91" s="138"/>
      <c r="D91" s="81"/>
      <c r="E91" s="139"/>
      <c r="F91" s="81"/>
      <c r="G91" s="144"/>
      <c r="H91" s="81"/>
      <c r="I91" s="141"/>
      <c r="J91" s="81"/>
      <c r="K91" s="141"/>
      <c r="L91" s="81"/>
      <c r="M91" s="141"/>
      <c r="N91" s="81"/>
      <c r="O91" s="144"/>
      <c r="P91" s="81"/>
      <c r="Q91" s="144"/>
      <c r="R91" s="81"/>
      <c r="S91" s="140"/>
      <c r="T91" s="81"/>
      <c r="U91" s="127" t="str">
        <f t="shared" si="2"/>
        <v/>
      </c>
      <c r="V91" s="81"/>
      <c r="W91" s="127" t="str">
        <f t="shared" si="3"/>
        <v/>
      </c>
      <c r="X91" s="81"/>
      <c r="Y91" s="128" t="str">
        <f t="shared" si="6"/>
        <v/>
      </c>
      <c r="Z91" s="81"/>
      <c r="AA91" s="129" t="str">
        <f t="shared" si="7"/>
        <v/>
      </c>
      <c r="AB91" s="83"/>
      <c r="AC91" s="58"/>
      <c r="AG91" s="130"/>
    </row>
    <row r="92" spans="2:33" x14ac:dyDescent="0.2">
      <c r="B92" s="80"/>
      <c r="C92" s="138"/>
      <c r="D92" s="81"/>
      <c r="E92" s="139"/>
      <c r="F92" s="81"/>
      <c r="G92" s="144"/>
      <c r="H92" s="81"/>
      <c r="I92" s="141"/>
      <c r="J92" s="81"/>
      <c r="K92" s="141"/>
      <c r="L92" s="81"/>
      <c r="M92" s="141"/>
      <c r="N92" s="81"/>
      <c r="O92" s="144"/>
      <c r="P92" s="81"/>
      <c r="Q92" s="144"/>
      <c r="R92" s="81"/>
      <c r="S92" s="140"/>
      <c r="T92" s="81"/>
      <c r="U92" s="127" t="str">
        <f t="shared" si="2"/>
        <v/>
      </c>
      <c r="V92" s="81"/>
      <c r="W92" s="127" t="str">
        <f t="shared" si="3"/>
        <v/>
      </c>
      <c r="X92" s="81"/>
      <c r="Y92" s="128" t="str">
        <f t="shared" si="6"/>
        <v/>
      </c>
      <c r="Z92" s="81"/>
      <c r="AA92" s="129" t="str">
        <f t="shared" si="7"/>
        <v/>
      </c>
      <c r="AB92" s="83"/>
      <c r="AC92" s="58"/>
      <c r="AG92" s="130"/>
    </row>
    <row r="93" spans="2:33" x14ac:dyDescent="0.2">
      <c r="B93" s="80"/>
      <c r="C93" s="138"/>
      <c r="D93" s="81"/>
      <c r="E93" s="139"/>
      <c r="F93" s="81"/>
      <c r="G93" s="144"/>
      <c r="H93" s="81"/>
      <c r="I93" s="141"/>
      <c r="J93" s="81"/>
      <c r="K93" s="141"/>
      <c r="L93" s="81"/>
      <c r="M93" s="141"/>
      <c r="N93" s="81"/>
      <c r="O93" s="144"/>
      <c r="P93" s="81"/>
      <c r="Q93" s="144"/>
      <c r="R93" s="81"/>
      <c r="S93" s="140"/>
      <c r="T93" s="81"/>
      <c r="U93" s="127" t="str">
        <f t="shared" si="2"/>
        <v/>
      </c>
      <c r="V93" s="81"/>
      <c r="W93" s="127" t="str">
        <f t="shared" si="3"/>
        <v/>
      </c>
      <c r="X93" s="81"/>
      <c r="Y93" s="128" t="str">
        <f t="shared" si="6"/>
        <v/>
      </c>
      <c r="Z93" s="81"/>
      <c r="AA93" s="129" t="str">
        <f t="shared" si="7"/>
        <v/>
      </c>
      <c r="AB93" s="83"/>
      <c r="AC93" s="58"/>
    </row>
    <row r="94" spans="2:33" x14ac:dyDescent="0.2">
      <c r="B94" s="80"/>
      <c r="C94" s="138"/>
      <c r="D94" s="81"/>
      <c r="E94" s="139"/>
      <c r="F94" s="81"/>
      <c r="G94" s="144"/>
      <c r="H94" s="81"/>
      <c r="I94" s="141"/>
      <c r="J94" s="81"/>
      <c r="K94" s="141"/>
      <c r="L94" s="81"/>
      <c r="M94" s="141"/>
      <c r="N94" s="81"/>
      <c r="O94" s="144"/>
      <c r="P94" s="81"/>
      <c r="Q94" s="144"/>
      <c r="R94" s="81"/>
      <c r="S94" s="140"/>
      <c r="T94" s="81"/>
      <c r="U94" s="127" t="str">
        <f t="shared" ref="U94:U157" si="8">IF(OR($M94="",$S94=""),"",IF($I94="N",0%,IF($M94="Y",IF($S94="N",100%,90%),IF($S94="N",100%,50%))))</f>
        <v/>
      </c>
      <c r="V94" s="81"/>
      <c r="W94" s="127" t="str">
        <f t="shared" ref="W94:W157" si="9">IF(OR($I94="",$M94="",$K94=""),"",IF(OR(AND($I94="Y",$M94="Y"),AND($I94="Y",$K94="Y")),10%,IF($I94="N",0%,50%)))</f>
        <v/>
      </c>
      <c r="X94" s="81"/>
      <c r="Y94" s="128" t="str">
        <f t="shared" si="6"/>
        <v/>
      </c>
      <c r="Z94" s="81"/>
      <c r="AA94" s="129" t="str">
        <f t="shared" si="7"/>
        <v/>
      </c>
      <c r="AB94" s="83"/>
      <c r="AC94" s="58"/>
      <c r="AG94" s="130"/>
    </row>
    <row r="95" spans="2:33" x14ac:dyDescent="0.2">
      <c r="B95" s="80"/>
      <c r="C95" s="138"/>
      <c r="D95" s="81"/>
      <c r="E95" s="139"/>
      <c r="F95" s="81"/>
      <c r="G95" s="144"/>
      <c r="H95" s="81"/>
      <c r="I95" s="141"/>
      <c r="J95" s="81"/>
      <c r="K95" s="141"/>
      <c r="L95" s="81"/>
      <c r="M95" s="141"/>
      <c r="N95" s="81"/>
      <c r="O95" s="144"/>
      <c r="P95" s="81"/>
      <c r="Q95" s="144"/>
      <c r="R95" s="81"/>
      <c r="S95" s="140"/>
      <c r="T95" s="81"/>
      <c r="U95" s="127" t="str">
        <f t="shared" si="8"/>
        <v/>
      </c>
      <c r="V95" s="81"/>
      <c r="W95" s="127" t="str">
        <f t="shared" si="9"/>
        <v/>
      </c>
      <c r="X95" s="81"/>
      <c r="Y95" s="128" t="str">
        <f t="shared" si="6"/>
        <v/>
      </c>
      <c r="Z95" s="81"/>
      <c r="AA95" s="129" t="str">
        <f t="shared" si="7"/>
        <v/>
      </c>
      <c r="AB95" s="83"/>
      <c r="AC95" s="58"/>
      <c r="AG95" s="130"/>
    </row>
    <row r="96" spans="2:33" x14ac:dyDescent="0.2">
      <c r="B96" s="80"/>
      <c r="C96" s="138"/>
      <c r="D96" s="81"/>
      <c r="E96" s="139"/>
      <c r="F96" s="81"/>
      <c r="G96" s="144"/>
      <c r="H96" s="81"/>
      <c r="I96" s="141"/>
      <c r="J96" s="81"/>
      <c r="K96" s="141"/>
      <c r="L96" s="81"/>
      <c r="M96" s="141"/>
      <c r="N96" s="81"/>
      <c r="O96" s="144"/>
      <c r="P96" s="81"/>
      <c r="Q96" s="144"/>
      <c r="R96" s="81"/>
      <c r="S96" s="140"/>
      <c r="T96" s="81"/>
      <c r="U96" s="127" t="str">
        <f t="shared" si="8"/>
        <v/>
      </c>
      <c r="V96" s="81"/>
      <c r="W96" s="127" t="str">
        <f t="shared" si="9"/>
        <v/>
      </c>
      <c r="X96" s="81"/>
      <c r="Y96" s="128" t="str">
        <f t="shared" si="6"/>
        <v/>
      </c>
      <c r="Z96" s="81"/>
      <c r="AA96" s="129" t="str">
        <f t="shared" si="7"/>
        <v/>
      </c>
      <c r="AB96" s="83"/>
      <c r="AC96" s="58"/>
    </row>
    <row r="97" spans="2:33" x14ac:dyDescent="0.2">
      <c r="B97" s="80"/>
      <c r="C97" s="138"/>
      <c r="D97" s="81"/>
      <c r="E97" s="139"/>
      <c r="F97" s="81"/>
      <c r="G97" s="144"/>
      <c r="H97" s="81"/>
      <c r="I97" s="141"/>
      <c r="J97" s="81"/>
      <c r="K97" s="141"/>
      <c r="L97" s="81"/>
      <c r="M97" s="141"/>
      <c r="N97" s="81"/>
      <c r="O97" s="144"/>
      <c r="P97" s="81"/>
      <c r="Q97" s="144"/>
      <c r="R97" s="81"/>
      <c r="S97" s="140"/>
      <c r="T97" s="81"/>
      <c r="U97" s="127" t="str">
        <f t="shared" si="8"/>
        <v/>
      </c>
      <c r="V97" s="81"/>
      <c r="W97" s="127" t="str">
        <f t="shared" si="9"/>
        <v/>
      </c>
      <c r="X97" s="81"/>
      <c r="Y97" s="128" t="str">
        <f t="shared" si="6"/>
        <v/>
      </c>
      <c r="Z97" s="81"/>
      <c r="AA97" s="129" t="str">
        <f t="shared" si="7"/>
        <v/>
      </c>
      <c r="AB97" s="83"/>
      <c r="AC97" s="58"/>
      <c r="AG97" s="130"/>
    </row>
    <row r="98" spans="2:33" x14ac:dyDescent="0.2">
      <c r="B98" s="80"/>
      <c r="C98" s="138"/>
      <c r="D98" s="81"/>
      <c r="E98" s="139"/>
      <c r="F98" s="81"/>
      <c r="G98" s="144"/>
      <c r="H98" s="81"/>
      <c r="I98" s="141"/>
      <c r="J98" s="81"/>
      <c r="K98" s="141"/>
      <c r="L98" s="81"/>
      <c r="M98" s="141"/>
      <c r="N98" s="81"/>
      <c r="O98" s="144"/>
      <c r="P98" s="81"/>
      <c r="Q98" s="144"/>
      <c r="R98" s="81"/>
      <c r="S98" s="140"/>
      <c r="T98" s="81"/>
      <c r="U98" s="127" t="str">
        <f t="shared" si="8"/>
        <v/>
      </c>
      <c r="V98" s="81"/>
      <c r="W98" s="127" t="str">
        <f t="shared" si="9"/>
        <v/>
      </c>
      <c r="X98" s="81"/>
      <c r="Y98" s="128" t="str">
        <f t="shared" si="6"/>
        <v/>
      </c>
      <c r="Z98" s="81"/>
      <c r="AA98" s="129" t="str">
        <f t="shared" si="7"/>
        <v/>
      </c>
      <c r="AB98" s="83"/>
      <c r="AC98" s="58"/>
      <c r="AG98" s="130"/>
    </row>
    <row r="99" spans="2:33" x14ac:dyDescent="0.2">
      <c r="B99" s="80"/>
      <c r="C99" s="138"/>
      <c r="D99" s="81"/>
      <c r="E99" s="139"/>
      <c r="F99" s="81"/>
      <c r="G99" s="144"/>
      <c r="H99" s="81"/>
      <c r="I99" s="141"/>
      <c r="J99" s="81"/>
      <c r="K99" s="141"/>
      <c r="L99" s="81"/>
      <c r="M99" s="141"/>
      <c r="N99" s="81"/>
      <c r="O99" s="144"/>
      <c r="P99" s="81"/>
      <c r="Q99" s="144"/>
      <c r="R99" s="81"/>
      <c r="S99" s="140"/>
      <c r="T99" s="81"/>
      <c r="U99" s="127" t="str">
        <f t="shared" si="8"/>
        <v/>
      </c>
      <c r="V99" s="81"/>
      <c r="W99" s="127" t="str">
        <f t="shared" si="9"/>
        <v/>
      </c>
      <c r="X99" s="81"/>
      <c r="Y99" s="128" t="str">
        <f t="shared" si="6"/>
        <v/>
      </c>
      <c r="Z99" s="81"/>
      <c r="AA99" s="129" t="str">
        <f t="shared" si="7"/>
        <v/>
      </c>
      <c r="AB99" s="83"/>
      <c r="AC99" s="58"/>
    </row>
    <row r="100" spans="2:33" x14ac:dyDescent="0.2">
      <c r="B100" s="80"/>
      <c r="C100" s="138"/>
      <c r="D100" s="81"/>
      <c r="E100" s="139"/>
      <c r="F100" s="81"/>
      <c r="G100" s="144"/>
      <c r="H100" s="81"/>
      <c r="I100" s="141"/>
      <c r="J100" s="81"/>
      <c r="K100" s="141"/>
      <c r="L100" s="81"/>
      <c r="M100" s="141"/>
      <c r="N100" s="81"/>
      <c r="O100" s="144"/>
      <c r="P100" s="81"/>
      <c r="Q100" s="144"/>
      <c r="R100" s="81"/>
      <c r="S100" s="140"/>
      <c r="T100" s="81"/>
      <c r="U100" s="127" t="str">
        <f t="shared" si="8"/>
        <v/>
      </c>
      <c r="V100" s="81"/>
      <c r="W100" s="127" t="str">
        <f t="shared" si="9"/>
        <v/>
      </c>
      <c r="X100" s="81"/>
      <c r="Y100" s="128" t="str">
        <f t="shared" si="6"/>
        <v/>
      </c>
      <c r="Z100" s="81"/>
      <c r="AA100" s="129" t="str">
        <f t="shared" si="7"/>
        <v/>
      </c>
      <c r="AB100" s="83"/>
      <c r="AC100" s="58"/>
      <c r="AF100" s="51"/>
      <c r="AG100" s="131"/>
    </row>
    <row r="101" spans="2:33" x14ac:dyDescent="0.2">
      <c r="B101" s="80"/>
      <c r="C101" s="138"/>
      <c r="D101" s="81"/>
      <c r="E101" s="139"/>
      <c r="F101" s="81"/>
      <c r="G101" s="144"/>
      <c r="H101" s="81"/>
      <c r="I101" s="141"/>
      <c r="J101" s="81"/>
      <c r="K101" s="141"/>
      <c r="L101" s="81"/>
      <c r="M101" s="141"/>
      <c r="N101" s="81"/>
      <c r="O101" s="144"/>
      <c r="P101" s="81"/>
      <c r="Q101" s="144"/>
      <c r="R101" s="81"/>
      <c r="S101" s="140"/>
      <c r="T101" s="81"/>
      <c r="U101" s="127" t="str">
        <f t="shared" si="8"/>
        <v/>
      </c>
      <c r="V101" s="81"/>
      <c r="W101" s="127" t="str">
        <f t="shared" si="9"/>
        <v/>
      </c>
      <c r="X101" s="81"/>
      <c r="Y101" s="128" t="str">
        <f t="shared" si="6"/>
        <v/>
      </c>
      <c r="Z101" s="81"/>
      <c r="AA101" s="129" t="str">
        <f t="shared" si="7"/>
        <v/>
      </c>
      <c r="AB101" s="83"/>
      <c r="AC101" s="58"/>
      <c r="AG101" s="131"/>
    </row>
    <row r="102" spans="2:33" x14ac:dyDescent="0.2">
      <c r="B102" s="80"/>
      <c r="C102" s="138"/>
      <c r="D102" s="81"/>
      <c r="E102" s="139"/>
      <c r="F102" s="81"/>
      <c r="G102" s="144"/>
      <c r="H102" s="81"/>
      <c r="I102" s="141"/>
      <c r="J102" s="81"/>
      <c r="K102" s="141"/>
      <c r="L102" s="81"/>
      <c r="M102" s="141"/>
      <c r="N102" s="81"/>
      <c r="O102" s="144"/>
      <c r="P102" s="81"/>
      <c r="Q102" s="144"/>
      <c r="R102" s="81"/>
      <c r="S102" s="140"/>
      <c r="T102" s="81"/>
      <c r="U102" s="127" t="str">
        <f t="shared" si="8"/>
        <v/>
      </c>
      <c r="V102" s="81"/>
      <c r="W102" s="127" t="str">
        <f t="shared" si="9"/>
        <v/>
      </c>
      <c r="X102" s="81"/>
      <c r="Y102" s="128" t="str">
        <f t="shared" si="6"/>
        <v/>
      </c>
      <c r="Z102" s="81"/>
      <c r="AA102" s="129" t="str">
        <f t="shared" si="7"/>
        <v/>
      </c>
      <c r="AB102" s="83"/>
      <c r="AC102" s="58"/>
      <c r="AF102" s="51"/>
      <c r="AG102" s="131"/>
    </row>
    <row r="103" spans="2:33" x14ac:dyDescent="0.2">
      <c r="B103" s="80"/>
      <c r="C103" s="138"/>
      <c r="D103" s="81"/>
      <c r="E103" s="139"/>
      <c r="F103" s="81"/>
      <c r="G103" s="144"/>
      <c r="H103" s="81"/>
      <c r="I103" s="141"/>
      <c r="J103" s="81"/>
      <c r="K103" s="141"/>
      <c r="L103" s="81"/>
      <c r="M103" s="141"/>
      <c r="N103" s="81"/>
      <c r="O103" s="144"/>
      <c r="P103" s="81"/>
      <c r="Q103" s="144"/>
      <c r="R103" s="81"/>
      <c r="S103" s="140"/>
      <c r="T103" s="81"/>
      <c r="U103" s="127" t="str">
        <f t="shared" si="8"/>
        <v/>
      </c>
      <c r="V103" s="81"/>
      <c r="W103" s="127" t="str">
        <f t="shared" si="9"/>
        <v/>
      </c>
      <c r="X103" s="81"/>
      <c r="Y103" s="128" t="str">
        <f t="shared" si="6"/>
        <v/>
      </c>
      <c r="Z103" s="81"/>
      <c r="AA103" s="129" t="str">
        <f t="shared" si="7"/>
        <v/>
      </c>
      <c r="AB103" s="83"/>
      <c r="AC103" s="58"/>
      <c r="AF103" s="51"/>
    </row>
    <row r="104" spans="2:33" x14ac:dyDescent="0.2">
      <c r="B104" s="80"/>
      <c r="C104" s="138"/>
      <c r="D104" s="81"/>
      <c r="E104" s="139"/>
      <c r="F104" s="81"/>
      <c r="G104" s="144"/>
      <c r="H104" s="81"/>
      <c r="I104" s="141"/>
      <c r="J104" s="81"/>
      <c r="K104" s="141"/>
      <c r="L104" s="81"/>
      <c r="M104" s="141"/>
      <c r="N104" s="81"/>
      <c r="O104" s="144"/>
      <c r="P104" s="81"/>
      <c r="Q104" s="144"/>
      <c r="R104" s="81"/>
      <c r="S104" s="140"/>
      <c r="T104" s="81"/>
      <c r="U104" s="127" t="str">
        <f t="shared" si="8"/>
        <v/>
      </c>
      <c r="V104" s="81"/>
      <c r="W104" s="127" t="str">
        <f t="shared" si="9"/>
        <v/>
      </c>
      <c r="X104" s="81"/>
      <c r="Y104" s="128" t="str">
        <f t="shared" si="6"/>
        <v/>
      </c>
      <c r="Z104" s="81"/>
      <c r="AA104" s="129" t="str">
        <f t="shared" si="7"/>
        <v/>
      </c>
      <c r="AB104" s="83"/>
      <c r="AC104" s="58"/>
      <c r="AE104" s="132"/>
      <c r="AF104" s="51"/>
      <c r="AG104" s="132"/>
    </row>
    <row r="105" spans="2:33" x14ac:dyDescent="0.2">
      <c r="B105" s="80"/>
      <c r="C105" s="138"/>
      <c r="D105" s="81"/>
      <c r="E105" s="139"/>
      <c r="F105" s="81"/>
      <c r="G105" s="144"/>
      <c r="H105" s="81"/>
      <c r="I105" s="141"/>
      <c r="J105" s="81"/>
      <c r="K105" s="141"/>
      <c r="L105" s="81"/>
      <c r="M105" s="141"/>
      <c r="N105" s="81"/>
      <c r="O105" s="144"/>
      <c r="P105" s="81"/>
      <c r="Q105" s="144"/>
      <c r="R105" s="81"/>
      <c r="S105" s="140"/>
      <c r="T105" s="81"/>
      <c r="U105" s="127" t="str">
        <f t="shared" si="8"/>
        <v/>
      </c>
      <c r="V105" s="81"/>
      <c r="W105" s="127" t="str">
        <f t="shared" si="9"/>
        <v/>
      </c>
      <c r="X105" s="81"/>
      <c r="Y105" s="128" t="str">
        <f t="shared" si="6"/>
        <v/>
      </c>
      <c r="Z105" s="81"/>
      <c r="AA105" s="129" t="str">
        <f t="shared" si="7"/>
        <v/>
      </c>
      <c r="AB105" s="83"/>
      <c r="AC105" s="58"/>
      <c r="AE105" s="130"/>
      <c r="AF105" s="51"/>
      <c r="AG105" s="132"/>
    </row>
    <row r="106" spans="2:33" x14ac:dyDescent="0.2">
      <c r="B106" s="80"/>
      <c r="C106" s="138"/>
      <c r="D106" s="81"/>
      <c r="E106" s="139"/>
      <c r="F106" s="81"/>
      <c r="G106" s="144"/>
      <c r="H106" s="81"/>
      <c r="I106" s="141"/>
      <c r="J106" s="81"/>
      <c r="K106" s="141"/>
      <c r="L106" s="81"/>
      <c r="M106" s="141"/>
      <c r="N106" s="81"/>
      <c r="O106" s="144"/>
      <c r="P106" s="81"/>
      <c r="Q106" s="144"/>
      <c r="R106" s="81"/>
      <c r="S106" s="140"/>
      <c r="T106" s="81"/>
      <c r="U106" s="127" t="str">
        <f t="shared" si="8"/>
        <v/>
      </c>
      <c r="V106" s="81"/>
      <c r="W106" s="127" t="str">
        <f t="shared" si="9"/>
        <v/>
      </c>
      <c r="X106" s="81"/>
      <c r="Y106" s="128" t="str">
        <f t="shared" si="6"/>
        <v/>
      </c>
      <c r="Z106" s="81"/>
      <c r="AA106" s="129" t="str">
        <f t="shared" si="7"/>
        <v/>
      </c>
      <c r="AB106" s="83"/>
      <c r="AC106" s="58"/>
      <c r="AE106" s="130"/>
      <c r="AF106" s="51"/>
      <c r="AG106" s="132"/>
    </row>
    <row r="107" spans="2:33" x14ac:dyDescent="0.2">
      <c r="B107" s="80"/>
      <c r="C107" s="138"/>
      <c r="D107" s="81"/>
      <c r="E107" s="139"/>
      <c r="F107" s="81"/>
      <c r="G107" s="144"/>
      <c r="H107" s="81"/>
      <c r="I107" s="141"/>
      <c r="J107" s="81"/>
      <c r="K107" s="141"/>
      <c r="L107" s="81"/>
      <c r="M107" s="141"/>
      <c r="N107" s="81"/>
      <c r="O107" s="144"/>
      <c r="P107" s="81"/>
      <c r="Q107" s="144"/>
      <c r="R107" s="81"/>
      <c r="S107" s="140"/>
      <c r="T107" s="81"/>
      <c r="U107" s="127" t="str">
        <f t="shared" si="8"/>
        <v/>
      </c>
      <c r="V107" s="81"/>
      <c r="W107" s="127" t="str">
        <f t="shared" si="9"/>
        <v/>
      </c>
      <c r="X107" s="81"/>
      <c r="Y107" s="128" t="str">
        <f t="shared" si="6"/>
        <v/>
      </c>
      <c r="Z107" s="81"/>
      <c r="AA107" s="129" t="str">
        <f t="shared" si="7"/>
        <v/>
      </c>
      <c r="AB107" s="83"/>
      <c r="AC107" s="58"/>
      <c r="AF107" s="51"/>
      <c r="AG107" s="130"/>
    </row>
    <row r="108" spans="2:33" x14ac:dyDescent="0.2">
      <c r="B108" s="80"/>
      <c r="C108" s="138"/>
      <c r="D108" s="81"/>
      <c r="E108" s="139"/>
      <c r="F108" s="81"/>
      <c r="G108" s="144"/>
      <c r="H108" s="81"/>
      <c r="I108" s="141"/>
      <c r="J108" s="81"/>
      <c r="K108" s="141"/>
      <c r="L108" s="81"/>
      <c r="M108" s="141"/>
      <c r="N108" s="81"/>
      <c r="O108" s="144"/>
      <c r="P108" s="81"/>
      <c r="Q108" s="144"/>
      <c r="R108" s="81"/>
      <c r="S108" s="140"/>
      <c r="T108" s="81"/>
      <c r="U108" s="127" t="str">
        <f t="shared" si="8"/>
        <v/>
      </c>
      <c r="V108" s="81"/>
      <c r="W108" s="127" t="str">
        <f t="shared" si="9"/>
        <v/>
      </c>
      <c r="X108" s="81"/>
      <c r="Y108" s="128" t="str">
        <f t="shared" si="6"/>
        <v/>
      </c>
      <c r="Z108" s="81"/>
      <c r="AA108" s="129" t="str">
        <f t="shared" si="7"/>
        <v/>
      </c>
      <c r="AB108" s="83"/>
      <c r="AC108" s="58"/>
      <c r="AE108" s="130"/>
      <c r="AF108" s="132"/>
      <c r="AG108" s="132"/>
    </row>
    <row r="109" spans="2:33" x14ac:dyDescent="0.2">
      <c r="B109" s="80"/>
      <c r="C109" s="138"/>
      <c r="D109" s="81"/>
      <c r="E109" s="139"/>
      <c r="F109" s="81"/>
      <c r="G109" s="144"/>
      <c r="H109" s="81"/>
      <c r="I109" s="141"/>
      <c r="J109" s="81"/>
      <c r="K109" s="141"/>
      <c r="L109" s="81"/>
      <c r="M109" s="141"/>
      <c r="N109" s="81"/>
      <c r="O109" s="144"/>
      <c r="P109" s="81"/>
      <c r="Q109" s="144"/>
      <c r="R109" s="81"/>
      <c r="S109" s="140"/>
      <c r="T109" s="81"/>
      <c r="U109" s="127" t="str">
        <f t="shared" si="8"/>
        <v/>
      </c>
      <c r="V109" s="81"/>
      <c r="W109" s="127" t="str">
        <f t="shared" si="9"/>
        <v/>
      </c>
      <c r="X109" s="81"/>
      <c r="Y109" s="128" t="str">
        <f t="shared" si="6"/>
        <v/>
      </c>
      <c r="Z109" s="81"/>
      <c r="AA109" s="129" t="str">
        <f t="shared" si="7"/>
        <v/>
      </c>
      <c r="AB109" s="83"/>
      <c r="AC109" s="58"/>
      <c r="AE109" s="130"/>
      <c r="AF109" s="132"/>
      <c r="AG109" s="132"/>
    </row>
    <row r="110" spans="2:33" x14ac:dyDescent="0.2">
      <c r="B110" s="80"/>
      <c r="C110" s="138"/>
      <c r="D110" s="81"/>
      <c r="E110" s="139"/>
      <c r="F110" s="81"/>
      <c r="G110" s="144"/>
      <c r="H110" s="81"/>
      <c r="I110" s="141"/>
      <c r="J110" s="81"/>
      <c r="K110" s="141"/>
      <c r="L110" s="81"/>
      <c r="M110" s="141"/>
      <c r="N110" s="81"/>
      <c r="O110" s="144"/>
      <c r="P110" s="81"/>
      <c r="Q110" s="144"/>
      <c r="R110" s="81"/>
      <c r="S110" s="140"/>
      <c r="T110" s="81"/>
      <c r="U110" s="127" t="str">
        <f t="shared" si="8"/>
        <v/>
      </c>
      <c r="V110" s="81"/>
      <c r="W110" s="127" t="str">
        <f t="shared" si="9"/>
        <v/>
      </c>
      <c r="X110" s="81"/>
      <c r="Y110" s="128" t="str">
        <f t="shared" si="6"/>
        <v/>
      </c>
      <c r="Z110" s="81"/>
      <c r="AA110" s="129" t="str">
        <f t="shared" si="7"/>
        <v/>
      </c>
      <c r="AB110" s="83"/>
      <c r="AC110" s="58"/>
      <c r="AF110" s="132"/>
    </row>
    <row r="111" spans="2:33" x14ac:dyDescent="0.2">
      <c r="B111" s="80"/>
      <c r="C111" s="138"/>
      <c r="D111" s="81"/>
      <c r="E111" s="139"/>
      <c r="F111" s="81"/>
      <c r="G111" s="144"/>
      <c r="H111" s="81"/>
      <c r="I111" s="141"/>
      <c r="J111" s="81"/>
      <c r="K111" s="141"/>
      <c r="L111" s="81"/>
      <c r="M111" s="141"/>
      <c r="N111" s="81"/>
      <c r="O111" s="144"/>
      <c r="P111" s="81"/>
      <c r="Q111" s="144"/>
      <c r="R111" s="81"/>
      <c r="S111" s="140"/>
      <c r="T111" s="81"/>
      <c r="U111" s="127" t="str">
        <f t="shared" si="8"/>
        <v/>
      </c>
      <c r="V111" s="81"/>
      <c r="W111" s="127" t="str">
        <f t="shared" si="9"/>
        <v/>
      </c>
      <c r="X111" s="81"/>
      <c r="Y111" s="128" t="str">
        <f t="shared" si="6"/>
        <v/>
      </c>
      <c r="Z111" s="81"/>
      <c r="AA111" s="129" t="str">
        <f t="shared" si="7"/>
        <v/>
      </c>
      <c r="AB111" s="83"/>
      <c r="AC111" s="58"/>
      <c r="AF111" s="132"/>
    </row>
    <row r="112" spans="2:33" x14ac:dyDescent="0.2">
      <c r="B112" s="80"/>
      <c r="C112" s="138"/>
      <c r="D112" s="81"/>
      <c r="E112" s="139"/>
      <c r="F112" s="81"/>
      <c r="G112" s="144"/>
      <c r="H112" s="81"/>
      <c r="I112" s="141"/>
      <c r="J112" s="81"/>
      <c r="K112" s="141"/>
      <c r="L112" s="81"/>
      <c r="M112" s="141"/>
      <c r="N112" s="81"/>
      <c r="O112" s="144"/>
      <c r="P112" s="81"/>
      <c r="Q112" s="144"/>
      <c r="R112" s="81"/>
      <c r="S112" s="140"/>
      <c r="T112" s="81"/>
      <c r="U112" s="127" t="str">
        <f t="shared" si="8"/>
        <v/>
      </c>
      <c r="V112" s="81"/>
      <c r="W112" s="127" t="str">
        <f t="shared" si="9"/>
        <v/>
      </c>
      <c r="X112" s="81"/>
      <c r="Y112" s="128" t="str">
        <f t="shared" si="6"/>
        <v/>
      </c>
      <c r="Z112" s="81"/>
      <c r="AA112" s="129" t="str">
        <f t="shared" si="7"/>
        <v/>
      </c>
      <c r="AB112" s="83"/>
      <c r="AC112" s="58"/>
      <c r="AF112" s="132"/>
    </row>
    <row r="113" spans="2:33" x14ac:dyDescent="0.2">
      <c r="B113" s="80"/>
      <c r="C113" s="138"/>
      <c r="D113" s="81"/>
      <c r="E113" s="139"/>
      <c r="F113" s="81"/>
      <c r="G113" s="144"/>
      <c r="H113" s="81"/>
      <c r="I113" s="141"/>
      <c r="J113" s="81"/>
      <c r="K113" s="141"/>
      <c r="L113" s="81"/>
      <c r="M113" s="141"/>
      <c r="N113" s="81"/>
      <c r="O113" s="144"/>
      <c r="P113" s="81"/>
      <c r="Q113" s="144"/>
      <c r="R113" s="81"/>
      <c r="S113" s="140"/>
      <c r="T113" s="81"/>
      <c r="U113" s="127" t="str">
        <f t="shared" si="8"/>
        <v/>
      </c>
      <c r="V113" s="81"/>
      <c r="W113" s="127" t="str">
        <f t="shared" si="9"/>
        <v/>
      </c>
      <c r="X113" s="81"/>
      <c r="Y113" s="128" t="str">
        <f t="shared" si="6"/>
        <v/>
      </c>
      <c r="Z113" s="81"/>
      <c r="AA113" s="129" t="str">
        <f t="shared" si="7"/>
        <v/>
      </c>
      <c r="AB113" s="83"/>
      <c r="AC113" s="58"/>
      <c r="AF113" s="132"/>
    </row>
    <row r="114" spans="2:33" x14ac:dyDescent="0.2">
      <c r="B114" s="80"/>
      <c r="C114" s="138"/>
      <c r="D114" s="81"/>
      <c r="E114" s="139"/>
      <c r="F114" s="81"/>
      <c r="G114" s="144"/>
      <c r="H114" s="81"/>
      <c r="I114" s="141"/>
      <c r="J114" s="81"/>
      <c r="K114" s="141"/>
      <c r="L114" s="81"/>
      <c r="M114" s="141"/>
      <c r="N114" s="81"/>
      <c r="O114" s="144"/>
      <c r="P114" s="81"/>
      <c r="Q114" s="144"/>
      <c r="R114" s="81"/>
      <c r="S114" s="140"/>
      <c r="T114" s="81"/>
      <c r="U114" s="127" t="str">
        <f t="shared" si="8"/>
        <v/>
      </c>
      <c r="V114" s="81"/>
      <c r="W114" s="127" t="str">
        <f t="shared" si="9"/>
        <v/>
      </c>
      <c r="X114" s="81"/>
      <c r="Y114" s="128" t="str">
        <f t="shared" si="6"/>
        <v/>
      </c>
      <c r="Z114" s="81"/>
      <c r="AA114" s="129" t="str">
        <f t="shared" si="7"/>
        <v/>
      </c>
      <c r="AB114" s="83"/>
      <c r="AC114" s="58"/>
      <c r="AF114" s="132"/>
    </row>
    <row r="115" spans="2:33" x14ac:dyDescent="0.2">
      <c r="B115" s="80"/>
      <c r="C115" s="138"/>
      <c r="D115" s="81"/>
      <c r="E115" s="139"/>
      <c r="F115" s="81"/>
      <c r="G115" s="144"/>
      <c r="H115" s="81"/>
      <c r="I115" s="141"/>
      <c r="J115" s="81"/>
      <c r="K115" s="141"/>
      <c r="L115" s="81"/>
      <c r="M115" s="141"/>
      <c r="N115" s="81"/>
      <c r="O115" s="144"/>
      <c r="P115" s="81"/>
      <c r="Q115" s="144"/>
      <c r="R115" s="81"/>
      <c r="S115" s="140"/>
      <c r="T115" s="81"/>
      <c r="U115" s="127" t="str">
        <f t="shared" si="8"/>
        <v/>
      </c>
      <c r="V115" s="81"/>
      <c r="W115" s="127" t="str">
        <f t="shared" si="9"/>
        <v/>
      </c>
      <c r="X115" s="81"/>
      <c r="Y115" s="128" t="str">
        <f t="shared" si="6"/>
        <v/>
      </c>
      <c r="Z115" s="81"/>
      <c r="AA115" s="129" t="str">
        <f t="shared" si="7"/>
        <v/>
      </c>
      <c r="AB115" s="83"/>
      <c r="AC115" s="58"/>
      <c r="AF115" s="132"/>
    </row>
    <row r="116" spans="2:33" x14ac:dyDescent="0.2">
      <c r="B116" s="80"/>
      <c r="C116" s="138"/>
      <c r="D116" s="81"/>
      <c r="E116" s="139"/>
      <c r="F116" s="81"/>
      <c r="G116" s="144"/>
      <c r="H116" s="81"/>
      <c r="I116" s="141"/>
      <c r="J116" s="81"/>
      <c r="K116" s="141"/>
      <c r="L116" s="81"/>
      <c r="M116" s="141"/>
      <c r="N116" s="81"/>
      <c r="O116" s="144"/>
      <c r="P116" s="81"/>
      <c r="Q116" s="144"/>
      <c r="R116" s="81"/>
      <c r="S116" s="140"/>
      <c r="T116" s="81"/>
      <c r="U116" s="127" t="str">
        <f t="shared" si="8"/>
        <v/>
      </c>
      <c r="V116" s="81"/>
      <c r="W116" s="127" t="str">
        <f t="shared" si="9"/>
        <v/>
      </c>
      <c r="X116" s="81"/>
      <c r="Y116" s="128" t="str">
        <f t="shared" si="6"/>
        <v/>
      </c>
      <c r="Z116" s="81"/>
      <c r="AA116" s="129" t="str">
        <f t="shared" si="7"/>
        <v/>
      </c>
      <c r="AB116" s="83"/>
      <c r="AC116" s="58"/>
      <c r="AF116" s="132"/>
    </row>
    <row r="117" spans="2:33" x14ac:dyDescent="0.2">
      <c r="B117" s="80"/>
      <c r="C117" s="138"/>
      <c r="D117" s="81"/>
      <c r="E117" s="139"/>
      <c r="F117" s="81"/>
      <c r="G117" s="144"/>
      <c r="H117" s="81"/>
      <c r="I117" s="141"/>
      <c r="J117" s="81"/>
      <c r="K117" s="141"/>
      <c r="L117" s="81"/>
      <c r="M117" s="141"/>
      <c r="N117" s="81"/>
      <c r="O117" s="144"/>
      <c r="P117" s="81"/>
      <c r="Q117" s="144"/>
      <c r="R117" s="81"/>
      <c r="S117" s="140"/>
      <c r="T117" s="81"/>
      <c r="U117" s="127" t="str">
        <f t="shared" si="8"/>
        <v/>
      </c>
      <c r="V117" s="81"/>
      <c r="W117" s="127" t="str">
        <f t="shared" si="9"/>
        <v/>
      </c>
      <c r="X117" s="81"/>
      <c r="Y117" s="128" t="str">
        <f t="shared" si="6"/>
        <v/>
      </c>
      <c r="Z117" s="81"/>
      <c r="AA117" s="129" t="str">
        <f t="shared" si="7"/>
        <v/>
      </c>
      <c r="AB117" s="83"/>
      <c r="AC117" s="58"/>
      <c r="AF117" s="132"/>
      <c r="AG117" s="130"/>
    </row>
    <row r="118" spans="2:33" x14ac:dyDescent="0.2">
      <c r="B118" s="80"/>
      <c r="C118" s="138"/>
      <c r="D118" s="81"/>
      <c r="E118" s="139"/>
      <c r="F118" s="81"/>
      <c r="G118" s="144"/>
      <c r="H118" s="81"/>
      <c r="I118" s="141"/>
      <c r="J118" s="81"/>
      <c r="K118" s="141"/>
      <c r="L118" s="81"/>
      <c r="M118" s="141"/>
      <c r="N118" s="81"/>
      <c r="O118" s="144"/>
      <c r="P118" s="81"/>
      <c r="Q118" s="144"/>
      <c r="R118" s="81"/>
      <c r="S118" s="140"/>
      <c r="T118" s="81"/>
      <c r="U118" s="127" t="str">
        <f t="shared" si="8"/>
        <v/>
      </c>
      <c r="V118" s="81"/>
      <c r="W118" s="127" t="str">
        <f t="shared" si="9"/>
        <v/>
      </c>
      <c r="X118" s="81"/>
      <c r="Y118" s="128" t="str">
        <f t="shared" si="6"/>
        <v/>
      </c>
      <c r="Z118" s="81"/>
      <c r="AA118" s="129" t="str">
        <f t="shared" si="7"/>
        <v/>
      </c>
      <c r="AB118" s="83"/>
      <c r="AC118" s="58"/>
      <c r="AF118" s="132"/>
      <c r="AG118" s="130"/>
    </row>
    <row r="119" spans="2:33" x14ac:dyDescent="0.2">
      <c r="B119" s="80"/>
      <c r="C119" s="138"/>
      <c r="D119" s="81"/>
      <c r="E119" s="139"/>
      <c r="F119" s="81"/>
      <c r="G119" s="144"/>
      <c r="H119" s="81"/>
      <c r="I119" s="141"/>
      <c r="J119" s="81"/>
      <c r="K119" s="141"/>
      <c r="L119" s="81"/>
      <c r="M119" s="141"/>
      <c r="N119" s="81"/>
      <c r="O119" s="144"/>
      <c r="P119" s="81"/>
      <c r="Q119" s="144"/>
      <c r="R119" s="81"/>
      <c r="S119" s="140"/>
      <c r="T119" s="81"/>
      <c r="U119" s="127" t="str">
        <f t="shared" si="8"/>
        <v/>
      </c>
      <c r="V119" s="81"/>
      <c r="W119" s="127" t="str">
        <f t="shared" si="9"/>
        <v/>
      </c>
      <c r="X119" s="81"/>
      <c r="Y119" s="128" t="str">
        <f t="shared" si="6"/>
        <v/>
      </c>
      <c r="Z119" s="81"/>
      <c r="AA119" s="129" t="str">
        <f t="shared" si="7"/>
        <v/>
      </c>
      <c r="AB119" s="83"/>
      <c r="AC119" s="58"/>
      <c r="AF119" s="132"/>
    </row>
    <row r="120" spans="2:33" x14ac:dyDescent="0.2">
      <c r="B120" s="80"/>
      <c r="C120" s="138"/>
      <c r="D120" s="81"/>
      <c r="E120" s="139"/>
      <c r="F120" s="81"/>
      <c r="G120" s="144"/>
      <c r="H120" s="81"/>
      <c r="I120" s="141"/>
      <c r="J120" s="81"/>
      <c r="K120" s="141"/>
      <c r="L120" s="81"/>
      <c r="M120" s="141"/>
      <c r="N120" s="81"/>
      <c r="O120" s="144"/>
      <c r="P120" s="81"/>
      <c r="Q120" s="144"/>
      <c r="R120" s="81"/>
      <c r="S120" s="140"/>
      <c r="T120" s="81"/>
      <c r="U120" s="127" t="str">
        <f t="shared" si="8"/>
        <v/>
      </c>
      <c r="V120" s="81"/>
      <c r="W120" s="127" t="str">
        <f t="shared" si="9"/>
        <v/>
      </c>
      <c r="X120" s="81"/>
      <c r="Y120" s="128" t="str">
        <f t="shared" si="6"/>
        <v/>
      </c>
      <c r="Z120" s="81"/>
      <c r="AA120" s="129" t="str">
        <f t="shared" si="7"/>
        <v/>
      </c>
      <c r="AB120" s="83"/>
      <c r="AC120" s="58"/>
      <c r="AF120" s="132"/>
      <c r="AG120" s="130"/>
    </row>
    <row r="121" spans="2:33" x14ac:dyDescent="0.2">
      <c r="B121" s="80"/>
      <c r="C121" s="138"/>
      <c r="D121" s="81"/>
      <c r="E121" s="139"/>
      <c r="F121" s="81"/>
      <c r="G121" s="144"/>
      <c r="H121" s="81"/>
      <c r="I121" s="141"/>
      <c r="J121" s="81"/>
      <c r="K121" s="141"/>
      <c r="L121" s="81"/>
      <c r="M121" s="141"/>
      <c r="N121" s="81"/>
      <c r="O121" s="144"/>
      <c r="P121" s="81"/>
      <c r="Q121" s="144"/>
      <c r="R121" s="81"/>
      <c r="S121" s="140"/>
      <c r="T121" s="81"/>
      <c r="U121" s="127" t="str">
        <f t="shared" si="8"/>
        <v/>
      </c>
      <c r="V121" s="81"/>
      <c r="W121" s="127" t="str">
        <f t="shared" si="9"/>
        <v/>
      </c>
      <c r="X121" s="81"/>
      <c r="Y121" s="128" t="str">
        <f t="shared" si="6"/>
        <v/>
      </c>
      <c r="Z121" s="81"/>
      <c r="AA121" s="129" t="str">
        <f t="shared" si="7"/>
        <v/>
      </c>
      <c r="AB121" s="83"/>
      <c r="AC121" s="58"/>
      <c r="AF121" s="132"/>
      <c r="AG121" s="130"/>
    </row>
    <row r="122" spans="2:33" x14ac:dyDescent="0.2">
      <c r="B122" s="80"/>
      <c r="C122" s="138"/>
      <c r="D122" s="81"/>
      <c r="E122" s="139"/>
      <c r="F122" s="81"/>
      <c r="G122" s="144"/>
      <c r="H122" s="81"/>
      <c r="I122" s="141"/>
      <c r="J122" s="81"/>
      <c r="K122" s="141"/>
      <c r="L122" s="81"/>
      <c r="M122" s="141"/>
      <c r="N122" s="81"/>
      <c r="O122" s="144"/>
      <c r="P122" s="81"/>
      <c r="Q122" s="144"/>
      <c r="R122" s="81"/>
      <c r="S122" s="140"/>
      <c r="T122" s="81"/>
      <c r="U122" s="127" t="str">
        <f t="shared" si="8"/>
        <v/>
      </c>
      <c r="V122" s="81"/>
      <c r="W122" s="127" t="str">
        <f t="shared" si="9"/>
        <v/>
      </c>
      <c r="X122" s="81"/>
      <c r="Y122" s="128" t="str">
        <f t="shared" si="6"/>
        <v/>
      </c>
      <c r="Z122" s="81"/>
      <c r="AA122" s="129" t="str">
        <f t="shared" si="7"/>
        <v/>
      </c>
      <c r="AB122" s="83"/>
      <c r="AC122" s="58"/>
      <c r="AF122" s="132"/>
    </row>
    <row r="123" spans="2:33" x14ac:dyDescent="0.2">
      <c r="B123" s="80"/>
      <c r="C123" s="138"/>
      <c r="D123" s="81"/>
      <c r="E123" s="139"/>
      <c r="F123" s="81"/>
      <c r="G123" s="144"/>
      <c r="H123" s="81"/>
      <c r="I123" s="141"/>
      <c r="J123" s="81"/>
      <c r="K123" s="141"/>
      <c r="L123" s="81"/>
      <c r="M123" s="141"/>
      <c r="N123" s="81"/>
      <c r="O123" s="144"/>
      <c r="P123" s="81"/>
      <c r="Q123" s="144"/>
      <c r="R123" s="81"/>
      <c r="S123" s="140"/>
      <c r="T123" s="81"/>
      <c r="U123" s="127" t="str">
        <f t="shared" si="8"/>
        <v/>
      </c>
      <c r="V123" s="81"/>
      <c r="W123" s="127" t="str">
        <f t="shared" si="9"/>
        <v/>
      </c>
      <c r="X123" s="81"/>
      <c r="Y123" s="128" t="str">
        <f t="shared" si="6"/>
        <v/>
      </c>
      <c r="Z123" s="81"/>
      <c r="AA123" s="129" t="str">
        <f t="shared" si="7"/>
        <v/>
      </c>
      <c r="AB123" s="83"/>
      <c r="AC123" s="58"/>
      <c r="AF123" s="132"/>
      <c r="AG123" s="130"/>
    </row>
    <row r="124" spans="2:33" x14ac:dyDescent="0.2">
      <c r="B124" s="80"/>
      <c r="C124" s="138"/>
      <c r="D124" s="81"/>
      <c r="E124" s="139"/>
      <c r="F124" s="81"/>
      <c r="G124" s="144"/>
      <c r="H124" s="81"/>
      <c r="I124" s="141"/>
      <c r="J124" s="81"/>
      <c r="K124" s="141"/>
      <c r="L124" s="81"/>
      <c r="M124" s="141"/>
      <c r="N124" s="81"/>
      <c r="O124" s="144"/>
      <c r="P124" s="81"/>
      <c r="Q124" s="144"/>
      <c r="R124" s="81"/>
      <c r="S124" s="140"/>
      <c r="T124" s="81"/>
      <c r="U124" s="127" t="str">
        <f t="shared" si="8"/>
        <v/>
      </c>
      <c r="V124" s="81"/>
      <c r="W124" s="127" t="str">
        <f t="shared" si="9"/>
        <v/>
      </c>
      <c r="X124" s="81"/>
      <c r="Y124" s="128" t="str">
        <f t="shared" si="6"/>
        <v/>
      </c>
      <c r="Z124" s="81"/>
      <c r="AA124" s="129" t="str">
        <f t="shared" si="7"/>
        <v/>
      </c>
      <c r="AB124" s="83"/>
      <c r="AC124" s="58"/>
      <c r="AG124" s="130"/>
    </row>
    <row r="125" spans="2:33" x14ac:dyDescent="0.2">
      <c r="B125" s="80"/>
      <c r="C125" s="138"/>
      <c r="D125" s="81"/>
      <c r="E125" s="139"/>
      <c r="F125" s="81"/>
      <c r="G125" s="144"/>
      <c r="H125" s="81"/>
      <c r="I125" s="141"/>
      <c r="J125" s="81"/>
      <c r="K125" s="141"/>
      <c r="L125" s="81"/>
      <c r="M125" s="141"/>
      <c r="N125" s="81"/>
      <c r="O125" s="144"/>
      <c r="P125" s="81"/>
      <c r="Q125" s="144"/>
      <c r="R125" s="81"/>
      <c r="S125" s="140"/>
      <c r="T125" s="81"/>
      <c r="U125" s="127" t="str">
        <f t="shared" si="8"/>
        <v/>
      </c>
      <c r="V125" s="81"/>
      <c r="W125" s="127" t="str">
        <f t="shared" si="9"/>
        <v/>
      </c>
      <c r="X125" s="81"/>
      <c r="Y125" s="128" t="str">
        <f t="shared" si="6"/>
        <v/>
      </c>
      <c r="Z125" s="81"/>
      <c r="AA125" s="129" t="str">
        <f t="shared" si="7"/>
        <v/>
      </c>
      <c r="AB125" s="83"/>
      <c r="AC125" s="58"/>
    </row>
    <row r="126" spans="2:33" x14ac:dyDescent="0.2">
      <c r="B126" s="80"/>
      <c r="C126" s="138"/>
      <c r="D126" s="81"/>
      <c r="E126" s="139"/>
      <c r="F126" s="81"/>
      <c r="G126" s="144"/>
      <c r="H126" s="81"/>
      <c r="I126" s="141"/>
      <c r="J126" s="81"/>
      <c r="K126" s="141"/>
      <c r="L126" s="81"/>
      <c r="M126" s="141"/>
      <c r="N126" s="81"/>
      <c r="O126" s="144"/>
      <c r="P126" s="81"/>
      <c r="Q126" s="144"/>
      <c r="R126" s="81"/>
      <c r="S126" s="140"/>
      <c r="T126" s="81"/>
      <c r="U126" s="127" t="str">
        <f t="shared" si="8"/>
        <v/>
      </c>
      <c r="V126" s="81"/>
      <c r="W126" s="127" t="str">
        <f t="shared" si="9"/>
        <v/>
      </c>
      <c r="X126" s="81"/>
      <c r="Y126" s="128" t="str">
        <f t="shared" si="6"/>
        <v/>
      </c>
      <c r="Z126" s="81"/>
      <c r="AA126" s="129" t="str">
        <f t="shared" si="7"/>
        <v/>
      </c>
      <c r="AB126" s="83"/>
      <c r="AC126" s="58"/>
      <c r="AG126" s="130"/>
    </row>
    <row r="127" spans="2:33" x14ac:dyDescent="0.2">
      <c r="B127" s="80"/>
      <c r="C127" s="138"/>
      <c r="D127" s="81"/>
      <c r="E127" s="139"/>
      <c r="F127" s="81"/>
      <c r="G127" s="144"/>
      <c r="H127" s="81"/>
      <c r="I127" s="141"/>
      <c r="J127" s="81"/>
      <c r="K127" s="141"/>
      <c r="L127" s="81"/>
      <c r="M127" s="141"/>
      <c r="N127" s="81"/>
      <c r="O127" s="144"/>
      <c r="P127" s="81"/>
      <c r="Q127" s="144"/>
      <c r="R127" s="81"/>
      <c r="S127" s="140"/>
      <c r="T127" s="81"/>
      <c r="U127" s="127" t="str">
        <f t="shared" si="8"/>
        <v/>
      </c>
      <c r="V127" s="81"/>
      <c r="W127" s="127" t="str">
        <f t="shared" si="9"/>
        <v/>
      </c>
      <c r="X127" s="81"/>
      <c r="Y127" s="128" t="str">
        <f t="shared" si="6"/>
        <v/>
      </c>
      <c r="Z127" s="81"/>
      <c r="AA127" s="129" t="str">
        <f t="shared" si="7"/>
        <v/>
      </c>
      <c r="AB127" s="83"/>
      <c r="AC127" s="58"/>
      <c r="AG127" s="130"/>
    </row>
    <row r="128" spans="2:33" x14ac:dyDescent="0.2">
      <c r="B128" s="80"/>
      <c r="C128" s="138"/>
      <c r="D128" s="81"/>
      <c r="E128" s="139"/>
      <c r="F128" s="81"/>
      <c r="G128" s="144"/>
      <c r="H128" s="81"/>
      <c r="I128" s="141"/>
      <c r="J128" s="81"/>
      <c r="K128" s="141"/>
      <c r="L128" s="81"/>
      <c r="M128" s="141"/>
      <c r="N128" s="81"/>
      <c r="O128" s="144"/>
      <c r="P128" s="81"/>
      <c r="Q128" s="144"/>
      <c r="R128" s="81"/>
      <c r="S128" s="140"/>
      <c r="T128" s="81"/>
      <c r="U128" s="127" t="str">
        <f t="shared" si="8"/>
        <v/>
      </c>
      <c r="V128" s="81"/>
      <c r="W128" s="127" t="str">
        <f t="shared" si="9"/>
        <v/>
      </c>
      <c r="X128" s="81"/>
      <c r="Y128" s="128" t="str">
        <f t="shared" si="6"/>
        <v/>
      </c>
      <c r="Z128" s="81"/>
      <c r="AA128" s="129" t="str">
        <f t="shared" si="7"/>
        <v/>
      </c>
      <c r="AB128" s="83"/>
      <c r="AC128" s="58"/>
    </row>
    <row r="129" spans="2:33" x14ac:dyDescent="0.2">
      <c r="B129" s="80"/>
      <c r="C129" s="138"/>
      <c r="D129" s="81"/>
      <c r="E129" s="139"/>
      <c r="F129" s="81"/>
      <c r="G129" s="144"/>
      <c r="H129" s="81"/>
      <c r="I129" s="141"/>
      <c r="J129" s="81"/>
      <c r="K129" s="141"/>
      <c r="L129" s="81"/>
      <c r="M129" s="141"/>
      <c r="N129" s="81"/>
      <c r="O129" s="144"/>
      <c r="P129" s="81"/>
      <c r="Q129" s="144"/>
      <c r="R129" s="81"/>
      <c r="S129" s="140"/>
      <c r="T129" s="81"/>
      <c r="U129" s="127" t="str">
        <f t="shared" si="8"/>
        <v/>
      </c>
      <c r="V129" s="81"/>
      <c r="W129" s="127" t="str">
        <f t="shared" si="9"/>
        <v/>
      </c>
      <c r="X129" s="81"/>
      <c r="Y129" s="128" t="str">
        <f t="shared" ref="Y129:Y169" si="10">IF(E129="","",IF($I129="N",$G129,MAX(0,(1-$W129)*($G129+IF($M129="N",50%,100%)*$O129)-$U129*$Q129)))</f>
        <v/>
      </c>
      <c r="Z129" s="81"/>
      <c r="AA129" s="129" t="str">
        <f t="shared" ref="AA129:AA169" si="11">IF(Y129="","",Y129^2)</f>
        <v/>
      </c>
      <c r="AB129" s="83"/>
      <c r="AC129" s="58"/>
      <c r="AG129" s="130"/>
    </row>
    <row r="130" spans="2:33" x14ac:dyDescent="0.2">
      <c r="B130" s="80"/>
      <c r="C130" s="138"/>
      <c r="D130" s="81"/>
      <c r="E130" s="139"/>
      <c r="F130" s="81"/>
      <c r="G130" s="144"/>
      <c r="H130" s="81"/>
      <c r="I130" s="141"/>
      <c r="J130" s="81"/>
      <c r="K130" s="141"/>
      <c r="L130" s="81"/>
      <c r="M130" s="141"/>
      <c r="N130" s="81"/>
      <c r="O130" s="144"/>
      <c r="P130" s="81"/>
      <c r="Q130" s="144"/>
      <c r="R130" s="81"/>
      <c r="S130" s="140"/>
      <c r="T130" s="81"/>
      <c r="U130" s="127" t="str">
        <f t="shared" si="8"/>
        <v/>
      </c>
      <c r="V130" s="81"/>
      <c r="W130" s="127" t="str">
        <f t="shared" si="9"/>
        <v/>
      </c>
      <c r="X130" s="81"/>
      <c r="Y130" s="128" t="str">
        <f t="shared" si="10"/>
        <v/>
      </c>
      <c r="Z130" s="81"/>
      <c r="AA130" s="129" t="str">
        <f t="shared" si="11"/>
        <v/>
      </c>
      <c r="AB130" s="83"/>
      <c r="AC130" s="58"/>
      <c r="AG130" s="130"/>
    </row>
    <row r="131" spans="2:33" x14ac:dyDescent="0.2">
      <c r="B131" s="80"/>
      <c r="C131" s="138"/>
      <c r="D131" s="81"/>
      <c r="E131" s="139"/>
      <c r="F131" s="81"/>
      <c r="G131" s="144"/>
      <c r="H131" s="81"/>
      <c r="I131" s="141"/>
      <c r="J131" s="81"/>
      <c r="K131" s="141"/>
      <c r="L131" s="81"/>
      <c r="M131" s="141"/>
      <c r="N131" s="81"/>
      <c r="O131" s="144"/>
      <c r="P131" s="81"/>
      <c r="Q131" s="144"/>
      <c r="R131" s="81"/>
      <c r="S131" s="140"/>
      <c r="T131" s="81"/>
      <c r="U131" s="127" t="str">
        <f t="shared" si="8"/>
        <v/>
      </c>
      <c r="V131" s="81"/>
      <c r="W131" s="127" t="str">
        <f t="shared" si="9"/>
        <v/>
      </c>
      <c r="X131" s="81"/>
      <c r="Y131" s="128" t="str">
        <f t="shared" si="10"/>
        <v/>
      </c>
      <c r="Z131" s="81"/>
      <c r="AA131" s="129" t="str">
        <f t="shared" si="11"/>
        <v/>
      </c>
      <c r="AB131" s="83"/>
      <c r="AC131" s="58"/>
    </row>
    <row r="132" spans="2:33" x14ac:dyDescent="0.2">
      <c r="B132" s="80"/>
      <c r="C132" s="138"/>
      <c r="D132" s="81"/>
      <c r="E132" s="139"/>
      <c r="F132" s="81"/>
      <c r="G132" s="144"/>
      <c r="H132" s="81"/>
      <c r="I132" s="141"/>
      <c r="J132" s="81"/>
      <c r="K132" s="141"/>
      <c r="L132" s="81"/>
      <c r="M132" s="141"/>
      <c r="N132" s="81"/>
      <c r="O132" s="144"/>
      <c r="P132" s="81"/>
      <c r="Q132" s="144"/>
      <c r="R132" s="81"/>
      <c r="S132" s="140"/>
      <c r="T132" s="81"/>
      <c r="U132" s="127" t="str">
        <f t="shared" si="8"/>
        <v/>
      </c>
      <c r="V132" s="81"/>
      <c r="W132" s="127" t="str">
        <f t="shared" si="9"/>
        <v/>
      </c>
      <c r="X132" s="81"/>
      <c r="Y132" s="128" t="str">
        <f t="shared" si="10"/>
        <v/>
      </c>
      <c r="Z132" s="81"/>
      <c r="AA132" s="129" t="str">
        <f t="shared" si="11"/>
        <v/>
      </c>
      <c r="AB132" s="83"/>
      <c r="AC132" s="58"/>
      <c r="AG132" s="130"/>
    </row>
    <row r="133" spans="2:33" x14ac:dyDescent="0.2">
      <c r="B133" s="80"/>
      <c r="C133" s="138"/>
      <c r="D133" s="81"/>
      <c r="E133" s="139"/>
      <c r="F133" s="81"/>
      <c r="G133" s="144"/>
      <c r="H133" s="81"/>
      <c r="I133" s="141"/>
      <c r="J133" s="81"/>
      <c r="K133" s="141"/>
      <c r="L133" s="81"/>
      <c r="M133" s="141"/>
      <c r="N133" s="81"/>
      <c r="O133" s="144"/>
      <c r="P133" s="81"/>
      <c r="Q133" s="144"/>
      <c r="R133" s="81"/>
      <c r="S133" s="140"/>
      <c r="T133" s="81"/>
      <c r="U133" s="127" t="str">
        <f t="shared" si="8"/>
        <v/>
      </c>
      <c r="V133" s="81"/>
      <c r="W133" s="127" t="str">
        <f t="shared" si="9"/>
        <v/>
      </c>
      <c r="X133" s="81"/>
      <c r="Y133" s="128" t="str">
        <f t="shared" si="10"/>
        <v/>
      </c>
      <c r="Z133" s="81"/>
      <c r="AA133" s="129" t="str">
        <f t="shared" si="11"/>
        <v/>
      </c>
      <c r="AB133" s="83"/>
      <c r="AC133" s="58"/>
      <c r="AG133" s="130"/>
    </row>
    <row r="134" spans="2:33" x14ac:dyDescent="0.2">
      <c r="B134" s="80"/>
      <c r="C134" s="138"/>
      <c r="D134" s="81"/>
      <c r="E134" s="139"/>
      <c r="F134" s="81"/>
      <c r="G134" s="144"/>
      <c r="H134" s="81"/>
      <c r="I134" s="141"/>
      <c r="J134" s="81"/>
      <c r="K134" s="141"/>
      <c r="L134" s="81"/>
      <c r="M134" s="141"/>
      <c r="N134" s="81"/>
      <c r="O134" s="144"/>
      <c r="P134" s="81"/>
      <c r="Q134" s="144"/>
      <c r="R134" s="81"/>
      <c r="S134" s="140"/>
      <c r="T134" s="81"/>
      <c r="U134" s="127" t="str">
        <f t="shared" si="8"/>
        <v/>
      </c>
      <c r="V134" s="81"/>
      <c r="W134" s="127" t="str">
        <f t="shared" si="9"/>
        <v/>
      </c>
      <c r="X134" s="81"/>
      <c r="Y134" s="128" t="str">
        <f t="shared" si="10"/>
        <v/>
      </c>
      <c r="Z134" s="81"/>
      <c r="AA134" s="129" t="str">
        <f t="shared" si="11"/>
        <v/>
      </c>
      <c r="AB134" s="83"/>
      <c r="AC134" s="58"/>
    </row>
    <row r="135" spans="2:33" x14ac:dyDescent="0.2">
      <c r="B135" s="80"/>
      <c r="C135" s="138"/>
      <c r="D135" s="81"/>
      <c r="E135" s="139"/>
      <c r="F135" s="81"/>
      <c r="G135" s="144"/>
      <c r="H135" s="81"/>
      <c r="I135" s="141"/>
      <c r="J135" s="81"/>
      <c r="K135" s="141"/>
      <c r="L135" s="81"/>
      <c r="M135" s="141"/>
      <c r="N135" s="81"/>
      <c r="O135" s="144"/>
      <c r="P135" s="81"/>
      <c r="Q135" s="144"/>
      <c r="R135" s="81"/>
      <c r="S135" s="140"/>
      <c r="T135" s="81"/>
      <c r="U135" s="127" t="str">
        <f t="shared" si="8"/>
        <v/>
      </c>
      <c r="V135" s="81"/>
      <c r="W135" s="127" t="str">
        <f t="shared" si="9"/>
        <v/>
      </c>
      <c r="X135" s="81"/>
      <c r="Y135" s="128" t="str">
        <f t="shared" si="10"/>
        <v/>
      </c>
      <c r="Z135" s="81"/>
      <c r="AA135" s="129" t="str">
        <f t="shared" si="11"/>
        <v/>
      </c>
      <c r="AB135" s="83"/>
      <c r="AC135" s="58"/>
      <c r="AF135" s="51"/>
      <c r="AG135" s="131"/>
    </row>
    <row r="136" spans="2:33" x14ac:dyDescent="0.2">
      <c r="B136" s="80"/>
      <c r="C136" s="138"/>
      <c r="D136" s="81"/>
      <c r="E136" s="139"/>
      <c r="F136" s="81"/>
      <c r="G136" s="144"/>
      <c r="H136" s="81"/>
      <c r="I136" s="141"/>
      <c r="J136" s="81"/>
      <c r="K136" s="141"/>
      <c r="L136" s="81"/>
      <c r="M136" s="141"/>
      <c r="N136" s="81"/>
      <c r="O136" s="144"/>
      <c r="P136" s="81"/>
      <c r="Q136" s="144"/>
      <c r="R136" s="81"/>
      <c r="S136" s="140"/>
      <c r="T136" s="81"/>
      <c r="U136" s="127" t="str">
        <f t="shared" si="8"/>
        <v/>
      </c>
      <c r="V136" s="81"/>
      <c r="W136" s="127" t="str">
        <f t="shared" si="9"/>
        <v/>
      </c>
      <c r="X136" s="81"/>
      <c r="Y136" s="128" t="str">
        <f t="shared" si="10"/>
        <v/>
      </c>
      <c r="Z136" s="81"/>
      <c r="AA136" s="129" t="str">
        <f t="shared" si="11"/>
        <v/>
      </c>
      <c r="AB136" s="83"/>
      <c r="AC136" s="58"/>
      <c r="AG136" s="131"/>
    </row>
    <row r="137" spans="2:33" x14ac:dyDescent="0.2">
      <c r="B137" s="80"/>
      <c r="C137" s="138"/>
      <c r="D137" s="81"/>
      <c r="E137" s="139"/>
      <c r="F137" s="81"/>
      <c r="G137" s="144"/>
      <c r="H137" s="81"/>
      <c r="I137" s="141"/>
      <c r="J137" s="81"/>
      <c r="K137" s="141"/>
      <c r="L137" s="81"/>
      <c r="M137" s="141"/>
      <c r="N137" s="81"/>
      <c r="O137" s="144"/>
      <c r="P137" s="81"/>
      <c r="Q137" s="144"/>
      <c r="R137" s="81"/>
      <c r="S137" s="140"/>
      <c r="T137" s="81"/>
      <c r="U137" s="127" t="str">
        <f t="shared" si="8"/>
        <v/>
      </c>
      <c r="V137" s="81"/>
      <c r="W137" s="127" t="str">
        <f t="shared" si="9"/>
        <v/>
      </c>
      <c r="X137" s="81"/>
      <c r="Y137" s="128" t="str">
        <f t="shared" si="10"/>
        <v/>
      </c>
      <c r="Z137" s="81"/>
      <c r="AA137" s="129" t="str">
        <f t="shared" si="11"/>
        <v/>
      </c>
      <c r="AB137" s="83"/>
      <c r="AC137" s="58"/>
      <c r="AF137" s="51"/>
      <c r="AG137" s="131"/>
    </row>
    <row r="138" spans="2:33" x14ac:dyDescent="0.2">
      <c r="B138" s="80"/>
      <c r="C138" s="138"/>
      <c r="D138" s="81"/>
      <c r="E138" s="139"/>
      <c r="F138" s="81"/>
      <c r="G138" s="144"/>
      <c r="H138" s="81"/>
      <c r="I138" s="141"/>
      <c r="J138" s="81"/>
      <c r="K138" s="141"/>
      <c r="L138" s="81"/>
      <c r="M138" s="141"/>
      <c r="N138" s="81"/>
      <c r="O138" s="144"/>
      <c r="P138" s="81"/>
      <c r="Q138" s="144"/>
      <c r="R138" s="81"/>
      <c r="S138" s="140"/>
      <c r="T138" s="81"/>
      <c r="U138" s="127" t="str">
        <f t="shared" si="8"/>
        <v/>
      </c>
      <c r="V138" s="81"/>
      <c r="W138" s="127" t="str">
        <f t="shared" si="9"/>
        <v/>
      </c>
      <c r="X138" s="81"/>
      <c r="Y138" s="128" t="str">
        <f t="shared" si="10"/>
        <v/>
      </c>
      <c r="Z138" s="81"/>
      <c r="AA138" s="129" t="str">
        <f t="shared" si="11"/>
        <v/>
      </c>
      <c r="AB138" s="83"/>
      <c r="AC138" s="58"/>
      <c r="AF138" s="51"/>
    </row>
    <row r="139" spans="2:33" x14ac:dyDescent="0.2">
      <c r="B139" s="80"/>
      <c r="C139" s="138"/>
      <c r="D139" s="81"/>
      <c r="E139" s="139"/>
      <c r="F139" s="81"/>
      <c r="G139" s="144"/>
      <c r="H139" s="81"/>
      <c r="I139" s="141"/>
      <c r="J139" s="81"/>
      <c r="K139" s="141"/>
      <c r="L139" s="81"/>
      <c r="M139" s="141"/>
      <c r="N139" s="81"/>
      <c r="O139" s="144"/>
      <c r="P139" s="81"/>
      <c r="Q139" s="144"/>
      <c r="R139" s="81"/>
      <c r="S139" s="140"/>
      <c r="T139" s="81"/>
      <c r="U139" s="127" t="str">
        <f t="shared" si="8"/>
        <v/>
      </c>
      <c r="V139" s="81"/>
      <c r="W139" s="127" t="str">
        <f t="shared" si="9"/>
        <v/>
      </c>
      <c r="X139" s="81"/>
      <c r="Y139" s="128" t="str">
        <f t="shared" si="10"/>
        <v/>
      </c>
      <c r="Z139" s="81"/>
      <c r="AA139" s="129" t="str">
        <f t="shared" si="11"/>
        <v/>
      </c>
      <c r="AB139" s="83"/>
      <c r="AC139" s="58"/>
      <c r="AE139" s="132"/>
      <c r="AF139" s="51"/>
      <c r="AG139" s="132"/>
    </row>
    <row r="140" spans="2:33" x14ac:dyDescent="0.2">
      <c r="B140" s="80"/>
      <c r="C140" s="138"/>
      <c r="D140" s="81"/>
      <c r="E140" s="139"/>
      <c r="F140" s="81"/>
      <c r="G140" s="144"/>
      <c r="H140" s="81"/>
      <c r="I140" s="141"/>
      <c r="J140" s="81"/>
      <c r="K140" s="141"/>
      <c r="L140" s="81"/>
      <c r="M140" s="141"/>
      <c r="N140" s="81"/>
      <c r="O140" s="144"/>
      <c r="P140" s="81"/>
      <c r="Q140" s="144"/>
      <c r="R140" s="81"/>
      <c r="S140" s="140"/>
      <c r="T140" s="81"/>
      <c r="U140" s="127" t="str">
        <f t="shared" si="8"/>
        <v/>
      </c>
      <c r="V140" s="81"/>
      <c r="W140" s="127" t="str">
        <f t="shared" si="9"/>
        <v/>
      </c>
      <c r="X140" s="81"/>
      <c r="Y140" s="128" t="str">
        <f t="shared" si="10"/>
        <v/>
      </c>
      <c r="Z140" s="81"/>
      <c r="AA140" s="129" t="str">
        <f t="shared" si="11"/>
        <v/>
      </c>
      <c r="AB140" s="83"/>
      <c r="AC140" s="58"/>
      <c r="AE140" s="130"/>
      <c r="AF140" s="51"/>
      <c r="AG140" s="132"/>
    </row>
    <row r="141" spans="2:33" x14ac:dyDescent="0.2">
      <c r="B141" s="80"/>
      <c r="C141" s="138"/>
      <c r="D141" s="81"/>
      <c r="E141" s="139"/>
      <c r="F141" s="81"/>
      <c r="G141" s="144"/>
      <c r="H141" s="81"/>
      <c r="I141" s="141"/>
      <c r="J141" s="81"/>
      <c r="K141" s="141"/>
      <c r="L141" s="81"/>
      <c r="M141" s="141"/>
      <c r="N141" s="81"/>
      <c r="O141" s="144"/>
      <c r="P141" s="81"/>
      <c r="Q141" s="144"/>
      <c r="R141" s="81"/>
      <c r="S141" s="140"/>
      <c r="T141" s="81"/>
      <c r="U141" s="127" t="str">
        <f t="shared" si="8"/>
        <v/>
      </c>
      <c r="V141" s="81"/>
      <c r="W141" s="127" t="str">
        <f t="shared" si="9"/>
        <v/>
      </c>
      <c r="X141" s="81"/>
      <c r="Y141" s="128" t="str">
        <f t="shared" si="10"/>
        <v/>
      </c>
      <c r="Z141" s="81"/>
      <c r="AA141" s="129" t="str">
        <f t="shared" si="11"/>
        <v/>
      </c>
      <c r="AB141" s="83"/>
      <c r="AC141" s="58"/>
      <c r="AE141" s="130"/>
      <c r="AF141" s="51"/>
      <c r="AG141" s="132"/>
    </row>
    <row r="142" spans="2:33" x14ac:dyDescent="0.2">
      <c r="B142" s="80"/>
      <c r="C142" s="138"/>
      <c r="D142" s="81"/>
      <c r="E142" s="139"/>
      <c r="F142" s="81"/>
      <c r="G142" s="144"/>
      <c r="H142" s="81"/>
      <c r="I142" s="141"/>
      <c r="J142" s="81"/>
      <c r="K142" s="141"/>
      <c r="L142" s="81"/>
      <c r="M142" s="141"/>
      <c r="N142" s="81"/>
      <c r="O142" s="144"/>
      <c r="P142" s="81"/>
      <c r="Q142" s="144"/>
      <c r="R142" s="81"/>
      <c r="S142" s="140"/>
      <c r="T142" s="81"/>
      <c r="U142" s="127" t="str">
        <f t="shared" si="8"/>
        <v/>
      </c>
      <c r="V142" s="81"/>
      <c r="W142" s="127" t="str">
        <f t="shared" si="9"/>
        <v/>
      </c>
      <c r="X142" s="81"/>
      <c r="Y142" s="128" t="str">
        <f t="shared" si="10"/>
        <v/>
      </c>
      <c r="Z142" s="81"/>
      <c r="AA142" s="129" t="str">
        <f t="shared" si="11"/>
        <v/>
      </c>
      <c r="AB142" s="83"/>
      <c r="AC142" s="58"/>
      <c r="AF142" s="51"/>
      <c r="AG142" s="130"/>
    </row>
    <row r="143" spans="2:33" x14ac:dyDescent="0.2">
      <c r="B143" s="80"/>
      <c r="C143" s="138"/>
      <c r="D143" s="81"/>
      <c r="E143" s="139"/>
      <c r="F143" s="81"/>
      <c r="G143" s="144"/>
      <c r="H143" s="81"/>
      <c r="I143" s="141"/>
      <c r="J143" s="81"/>
      <c r="K143" s="141"/>
      <c r="L143" s="81"/>
      <c r="M143" s="141"/>
      <c r="N143" s="81"/>
      <c r="O143" s="144"/>
      <c r="P143" s="81"/>
      <c r="Q143" s="144"/>
      <c r="R143" s="81"/>
      <c r="S143" s="140"/>
      <c r="T143" s="81"/>
      <c r="U143" s="127" t="str">
        <f t="shared" si="8"/>
        <v/>
      </c>
      <c r="V143" s="81"/>
      <c r="W143" s="127" t="str">
        <f t="shared" si="9"/>
        <v/>
      </c>
      <c r="X143" s="81"/>
      <c r="Y143" s="128" t="str">
        <f t="shared" si="10"/>
        <v/>
      </c>
      <c r="Z143" s="81"/>
      <c r="AA143" s="129" t="str">
        <f t="shared" si="11"/>
        <v/>
      </c>
      <c r="AB143" s="83"/>
      <c r="AC143" s="58"/>
      <c r="AE143" s="130"/>
      <c r="AF143" s="132"/>
      <c r="AG143" s="132"/>
    </row>
    <row r="144" spans="2:33" x14ac:dyDescent="0.2">
      <c r="B144" s="80"/>
      <c r="C144" s="138"/>
      <c r="D144" s="81"/>
      <c r="E144" s="139"/>
      <c r="F144" s="81"/>
      <c r="G144" s="144"/>
      <c r="H144" s="81"/>
      <c r="I144" s="141"/>
      <c r="J144" s="81"/>
      <c r="K144" s="141"/>
      <c r="L144" s="81"/>
      <c r="M144" s="141"/>
      <c r="N144" s="81"/>
      <c r="O144" s="144"/>
      <c r="P144" s="81"/>
      <c r="Q144" s="144"/>
      <c r="R144" s="81"/>
      <c r="S144" s="140"/>
      <c r="T144" s="81"/>
      <c r="U144" s="127" t="str">
        <f t="shared" si="8"/>
        <v/>
      </c>
      <c r="V144" s="81"/>
      <c r="W144" s="127" t="str">
        <f t="shared" si="9"/>
        <v/>
      </c>
      <c r="X144" s="81"/>
      <c r="Y144" s="128" t="str">
        <f t="shared" si="10"/>
        <v/>
      </c>
      <c r="Z144" s="81"/>
      <c r="AA144" s="129" t="str">
        <f t="shared" si="11"/>
        <v/>
      </c>
      <c r="AB144" s="83"/>
      <c r="AC144" s="58"/>
      <c r="AE144" s="130"/>
      <c r="AF144" s="132"/>
      <c r="AG144" s="132"/>
    </row>
    <row r="145" spans="2:33" x14ac:dyDescent="0.2">
      <c r="B145" s="80"/>
      <c r="C145" s="138"/>
      <c r="D145" s="81"/>
      <c r="E145" s="139"/>
      <c r="F145" s="81"/>
      <c r="G145" s="144"/>
      <c r="H145" s="81"/>
      <c r="I145" s="141"/>
      <c r="J145" s="81"/>
      <c r="K145" s="141"/>
      <c r="L145" s="81"/>
      <c r="M145" s="141"/>
      <c r="N145" s="81"/>
      <c r="O145" s="144"/>
      <c r="P145" s="81"/>
      <c r="Q145" s="144"/>
      <c r="R145" s="81"/>
      <c r="S145" s="140"/>
      <c r="T145" s="81"/>
      <c r="U145" s="127" t="str">
        <f t="shared" si="8"/>
        <v/>
      </c>
      <c r="V145" s="81"/>
      <c r="W145" s="127" t="str">
        <f t="shared" si="9"/>
        <v/>
      </c>
      <c r="X145" s="81"/>
      <c r="Y145" s="128" t="str">
        <f t="shared" si="10"/>
        <v/>
      </c>
      <c r="Z145" s="81"/>
      <c r="AA145" s="129" t="str">
        <f t="shared" si="11"/>
        <v/>
      </c>
      <c r="AB145" s="83"/>
      <c r="AC145" s="58"/>
      <c r="AF145" s="132"/>
    </row>
    <row r="146" spans="2:33" x14ac:dyDescent="0.2">
      <c r="B146" s="80"/>
      <c r="C146" s="138"/>
      <c r="D146" s="81"/>
      <c r="E146" s="139"/>
      <c r="F146" s="81"/>
      <c r="G146" s="144"/>
      <c r="H146" s="81"/>
      <c r="I146" s="141"/>
      <c r="J146" s="81"/>
      <c r="K146" s="141"/>
      <c r="L146" s="81"/>
      <c r="M146" s="141"/>
      <c r="N146" s="81"/>
      <c r="O146" s="144"/>
      <c r="P146" s="81"/>
      <c r="Q146" s="144"/>
      <c r="R146" s="81"/>
      <c r="S146" s="140"/>
      <c r="T146" s="81"/>
      <c r="U146" s="127" t="str">
        <f t="shared" si="8"/>
        <v/>
      </c>
      <c r="V146" s="81"/>
      <c r="W146" s="127" t="str">
        <f t="shared" si="9"/>
        <v/>
      </c>
      <c r="X146" s="81"/>
      <c r="Y146" s="128" t="str">
        <f t="shared" si="10"/>
        <v/>
      </c>
      <c r="Z146" s="81"/>
      <c r="AA146" s="129" t="str">
        <f t="shared" si="11"/>
        <v/>
      </c>
      <c r="AB146" s="83"/>
      <c r="AC146" s="58"/>
      <c r="AF146" s="132"/>
    </row>
    <row r="147" spans="2:33" x14ac:dyDescent="0.2">
      <c r="B147" s="80"/>
      <c r="C147" s="138"/>
      <c r="D147" s="81"/>
      <c r="E147" s="139"/>
      <c r="F147" s="81"/>
      <c r="G147" s="144"/>
      <c r="H147" s="81"/>
      <c r="I147" s="141"/>
      <c r="J147" s="81"/>
      <c r="K147" s="141"/>
      <c r="L147" s="81"/>
      <c r="M147" s="141"/>
      <c r="N147" s="81"/>
      <c r="O147" s="144"/>
      <c r="P147" s="81"/>
      <c r="Q147" s="144"/>
      <c r="R147" s="81"/>
      <c r="S147" s="140"/>
      <c r="T147" s="81"/>
      <c r="U147" s="127" t="str">
        <f t="shared" si="8"/>
        <v/>
      </c>
      <c r="V147" s="81"/>
      <c r="W147" s="127" t="str">
        <f t="shared" si="9"/>
        <v/>
      </c>
      <c r="X147" s="81"/>
      <c r="Y147" s="128" t="str">
        <f t="shared" si="10"/>
        <v/>
      </c>
      <c r="Z147" s="81"/>
      <c r="AA147" s="129" t="str">
        <f t="shared" si="11"/>
        <v/>
      </c>
      <c r="AB147" s="83"/>
      <c r="AC147" s="58"/>
      <c r="AF147" s="132"/>
    </row>
    <row r="148" spans="2:33" x14ac:dyDescent="0.2">
      <c r="B148" s="80"/>
      <c r="C148" s="138"/>
      <c r="D148" s="81"/>
      <c r="E148" s="139"/>
      <c r="F148" s="81"/>
      <c r="G148" s="144"/>
      <c r="H148" s="81"/>
      <c r="I148" s="141"/>
      <c r="J148" s="81"/>
      <c r="K148" s="141"/>
      <c r="L148" s="81"/>
      <c r="M148" s="141"/>
      <c r="N148" s="81"/>
      <c r="O148" s="144"/>
      <c r="P148" s="81"/>
      <c r="Q148" s="144"/>
      <c r="R148" s="81"/>
      <c r="S148" s="140"/>
      <c r="T148" s="81"/>
      <c r="U148" s="127" t="str">
        <f t="shared" si="8"/>
        <v/>
      </c>
      <c r="V148" s="81"/>
      <c r="W148" s="127" t="str">
        <f t="shared" si="9"/>
        <v/>
      </c>
      <c r="X148" s="81"/>
      <c r="Y148" s="128" t="str">
        <f t="shared" si="10"/>
        <v/>
      </c>
      <c r="Z148" s="81"/>
      <c r="AA148" s="129" t="str">
        <f t="shared" si="11"/>
        <v/>
      </c>
      <c r="AB148" s="83"/>
      <c r="AC148" s="58"/>
      <c r="AF148" s="132"/>
    </row>
    <row r="149" spans="2:33" x14ac:dyDescent="0.2">
      <c r="B149" s="80"/>
      <c r="C149" s="138"/>
      <c r="D149" s="81"/>
      <c r="E149" s="139"/>
      <c r="F149" s="81"/>
      <c r="G149" s="144"/>
      <c r="H149" s="81"/>
      <c r="I149" s="141"/>
      <c r="J149" s="81"/>
      <c r="K149" s="141"/>
      <c r="L149" s="81"/>
      <c r="M149" s="141"/>
      <c r="N149" s="81"/>
      <c r="O149" s="144"/>
      <c r="P149" s="81"/>
      <c r="Q149" s="144"/>
      <c r="R149" s="81"/>
      <c r="S149" s="140"/>
      <c r="T149" s="81"/>
      <c r="U149" s="127" t="str">
        <f t="shared" si="8"/>
        <v/>
      </c>
      <c r="V149" s="81"/>
      <c r="W149" s="127" t="str">
        <f t="shared" si="9"/>
        <v/>
      </c>
      <c r="X149" s="81"/>
      <c r="Y149" s="128" t="str">
        <f t="shared" si="10"/>
        <v/>
      </c>
      <c r="Z149" s="81"/>
      <c r="AA149" s="129" t="str">
        <f t="shared" si="11"/>
        <v/>
      </c>
      <c r="AB149" s="83"/>
      <c r="AC149" s="58"/>
      <c r="AF149" s="132"/>
    </row>
    <row r="150" spans="2:33" x14ac:dyDescent="0.2">
      <c r="B150" s="80"/>
      <c r="C150" s="138"/>
      <c r="D150" s="81"/>
      <c r="E150" s="139"/>
      <c r="F150" s="81"/>
      <c r="G150" s="144"/>
      <c r="H150" s="81"/>
      <c r="I150" s="141"/>
      <c r="J150" s="81"/>
      <c r="K150" s="141"/>
      <c r="L150" s="81"/>
      <c r="M150" s="141"/>
      <c r="N150" s="81"/>
      <c r="O150" s="144"/>
      <c r="P150" s="81"/>
      <c r="Q150" s="144"/>
      <c r="R150" s="81"/>
      <c r="S150" s="140"/>
      <c r="T150" s="81"/>
      <c r="U150" s="127" t="str">
        <f t="shared" si="8"/>
        <v/>
      </c>
      <c r="V150" s="81"/>
      <c r="W150" s="127" t="str">
        <f t="shared" si="9"/>
        <v/>
      </c>
      <c r="X150" s="81"/>
      <c r="Y150" s="128" t="str">
        <f t="shared" si="10"/>
        <v/>
      </c>
      <c r="Z150" s="81"/>
      <c r="AA150" s="129" t="str">
        <f t="shared" si="11"/>
        <v/>
      </c>
      <c r="AB150" s="83"/>
      <c r="AC150" s="58"/>
      <c r="AF150" s="132"/>
    </row>
    <row r="151" spans="2:33" x14ac:dyDescent="0.2">
      <c r="B151" s="80"/>
      <c r="C151" s="138"/>
      <c r="D151" s="81"/>
      <c r="E151" s="139"/>
      <c r="F151" s="81"/>
      <c r="G151" s="144"/>
      <c r="H151" s="81"/>
      <c r="I151" s="141"/>
      <c r="J151" s="81"/>
      <c r="K151" s="141"/>
      <c r="L151" s="81"/>
      <c r="M151" s="141"/>
      <c r="N151" s="81"/>
      <c r="O151" s="144"/>
      <c r="P151" s="81"/>
      <c r="Q151" s="144"/>
      <c r="R151" s="81"/>
      <c r="S151" s="140"/>
      <c r="T151" s="81"/>
      <c r="U151" s="127" t="str">
        <f t="shared" si="8"/>
        <v/>
      </c>
      <c r="V151" s="81"/>
      <c r="W151" s="127" t="str">
        <f t="shared" si="9"/>
        <v/>
      </c>
      <c r="X151" s="81"/>
      <c r="Y151" s="128" t="str">
        <f t="shared" si="10"/>
        <v/>
      </c>
      <c r="Z151" s="81"/>
      <c r="AA151" s="129" t="str">
        <f t="shared" si="11"/>
        <v/>
      </c>
      <c r="AB151" s="83"/>
      <c r="AC151" s="58"/>
      <c r="AF151" s="132"/>
    </row>
    <row r="152" spans="2:33" x14ac:dyDescent="0.2">
      <c r="B152" s="80"/>
      <c r="C152" s="138"/>
      <c r="D152" s="81"/>
      <c r="E152" s="139"/>
      <c r="F152" s="81"/>
      <c r="G152" s="144"/>
      <c r="H152" s="81"/>
      <c r="I152" s="141"/>
      <c r="J152" s="81"/>
      <c r="K152" s="141"/>
      <c r="L152" s="81"/>
      <c r="M152" s="141"/>
      <c r="N152" s="81"/>
      <c r="O152" s="144"/>
      <c r="P152" s="81"/>
      <c r="Q152" s="144"/>
      <c r="R152" s="81"/>
      <c r="S152" s="140"/>
      <c r="T152" s="81"/>
      <c r="U152" s="127" t="str">
        <f t="shared" si="8"/>
        <v/>
      </c>
      <c r="V152" s="81"/>
      <c r="W152" s="127" t="str">
        <f t="shared" si="9"/>
        <v/>
      </c>
      <c r="X152" s="81"/>
      <c r="Y152" s="128" t="str">
        <f t="shared" si="10"/>
        <v/>
      </c>
      <c r="Z152" s="81"/>
      <c r="AA152" s="129" t="str">
        <f t="shared" si="11"/>
        <v/>
      </c>
      <c r="AB152" s="83"/>
      <c r="AC152" s="58"/>
      <c r="AF152" s="132"/>
      <c r="AG152" s="130"/>
    </row>
    <row r="153" spans="2:33" x14ac:dyDescent="0.2">
      <c r="B153" s="80"/>
      <c r="C153" s="138"/>
      <c r="D153" s="81"/>
      <c r="E153" s="139"/>
      <c r="F153" s="81"/>
      <c r="G153" s="144"/>
      <c r="H153" s="81"/>
      <c r="I153" s="141"/>
      <c r="J153" s="81"/>
      <c r="K153" s="141"/>
      <c r="L153" s="81"/>
      <c r="M153" s="141"/>
      <c r="N153" s="81"/>
      <c r="O153" s="144"/>
      <c r="P153" s="81"/>
      <c r="Q153" s="144"/>
      <c r="R153" s="81"/>
      <c r="S153" s="140"/>
      <c r="T153" s="81"/>
      <c r="U153" s="127" t="str">
        <f t="shared" si="8"/>
        <v/>
      </c>
      <c r="V153" s="81"/>
      <c r="W153" s="127" t="str">
        <f t="shared" si="9"/>
        <v/>
      </c>
      <c r="X153" s="81"/>
      <c r="Y153" s="128" t="str">
        <f t="shared" si="10"/>
        <v/>
      </c>
      <c r="Z153" s="81"/>
      <c r="AA153" s="129" t="str">
        <f t="shared" si="11"/>
        <v/>
      </c>
      <c r="AB153" s="83"/>
      <c r="AC153" s="58"/>
      <c r="AF153" s="132"/>
      <c r="AG153" s="130"/>
    </row>
    <row r="154" spans="2:33" x14ac:dyDescent="0.2">
      <c r="B154" s="80"/>
      <c r="C154" s="138"/>
      <c r="D154" s="81"/>
      <c r="E154" s="139"/>
      <c r="F154" s="81"/>
      <c r="G154" s="144"/>
      <c r="H154" s="81"/>
      <c r="I154" s="141"/>
      <c r="J154" s="81"/>
      <c r="K154" s="141"/>
      <c r="L154" s="81"/>
      <c r="M154" s="141"/>
      <c r="N154" s="81"/>
      <c r="O154" s="144"/>
      <c r="P154" s="81"/>
      <c r="Q154" s="144"/>
      <c r="R154" s="81"/>
      <c r="S154" s="140"/>
      <c r="T154" s="81"/>
      <c r="U154" s="127" t="str">
        <f t="shared" si="8"/>
        <v/>
      </c>
      <c r="V154" s="81"/>
      <c r="W154" s="127" t="str">
        <f t="shared" si="9"/>
        <v/>
      </c>
      <c r="X154" s="81"/>
      <c r="Y154" s="128" t="str">
        <f t="shared" si="10"/>
        <v/>
      </c>
      <c r="Z154" s="81"/>
      <c r="AA154" s="129" t="str">
        <f t="shared" si="11"/>
        <v/>
      </c>
      <c r="AB154" s="83"/>
      <c r="AC154" s="58"/>
      <c r="AF154" s="132"/>
    </row>
    <row r="155" spans="2:33" x14ac:dyDescent="0.2">
      <c r="B155" s="80"/>
      <c r="C155" s="138"/>
      <c r="D155" s="81"/>
      <c r="E155" s="139"/>
      <c r="F155" s="81"/>
      <c r="G155" s="144"/>
      <c r="H155" s="81"/>
      <c r="I155" s="141"/>
      <c r="J155" s="81"/>
      <c r="K155" s="141"/>
      <c r="L155" s="81"/>
      <c r="M155" s="141"/>
      <c r="N155" s="81"/>
      <c r="O155" s="144"/>
      <c r="P155" s="81"/>
      <c r="Q155" s="144"/>
      <c r="R155" s="81"/>
      <c r="S155" s="140"/>
      <c r="T155" s="81"/>
      <c r="U155" s="127" t="str">
        <f t="shared" si="8"/>
        <v/>
      </c>
      <c r="V155" s="81"/>
      <c r="W155" s="127" t="str">
        <f t="shared" si="9"/>
        <v/>
      </c>
      <c r="X155" s="81"/>
      <c r="Y155" s="128" t="str">
        <f t="shared" si="10"/>
        <v/>
      </c>
      <c r="Z155" s="81"/>
      <c r="AA155" s="129" t="str">
        <f t="shared" si="11"/>
        <v/>
      </c>
      <c r="AB155" s="83"/>
      <c r="AC155" s="58"/>
      <c r="AF155" s="132"/>
      <c r="AG155" s="130"/>
    </row>
    <row r="156" spans="2:33" x14ac:dyDescent="0.2">
      <c r="B156" s="80"/>
      <c r="C156" s="138"/>
      <c r="D156" s="81"/>
      <c r="E156" s="139"/>
      <c r="F156" s="81"/>
      <c r="G156" s="144"/>
      <c r="H156" s="81"/>
      <c r="I156" s="141"/>
      <c r="J156" s="81"/>
      <c r="K156" s="141"/>
      <c r="L156" s="81"/>
      <c r="M156" s="141"/>
      <c r="N156" s="81"/>
      <c r="O156" s="144"/>
      <c r="P156" s="81"/>
      <c r="Q156" s="144"/>
      <c r="R156" s="81"/>
      <c r="S156" s="140"/>
      <c r="T156" s="81"/>
      <c r="U156" s="127" t="str">
        <f t="shared" si="8"/>
        <v/>
      </c>
      <c r="V156" s="81"/>
      <c r="W156" s="127" t="str">
        <f t="shared" si="9"/>
        <v/>
      </c>
      <c r="X156" s="81"/>
      <c r="Y156" s="128" t="str">
        <f t="shared" si="10"/>
        <v/>
      </c>
      <c r="Z156" s="81"/>
      <c r="AA156" s="129" t="str">
        <f t="shared" si="11"/>
        <v/>
      </c>
      <c r="AB156" s="83"/>
      <c r="AC156" s="58"/>
      <c r="AF156" s="132"/>
      <c r="AG156" s="130"/>
    </row>
    <row r="157" spans="2:33" x14ac:dyDescent="0.2">
      <c r="B157" s="80"/>
      <c r="C157" s="138"/>
      <c r="D157" s="81"/>
      <c r="E157" s="139"/>
      <c r="F157" s="81"/>
      <c r="G157" s="144"/>
      <c r="H157" s="81"/>
      <c r="I157" s="141"/>
      <c r="J157" s="81"/>
      <c r="K157" s="141"/>
      <c r="L157" s="81"/>
      <c r="M157" s="141"/>
      <c r="N157" s="81"/>
      <c r="O157" s="144"/>
      <c r="P157" s="81"/>
      <c r="Q157" s="144"/>
      <c r="R157" s="81"/>
      <c r="S157" s="140"/>
      <c r="T157" s="81"/>
      <c r="U157" s="127" t="str">
        <f t="shared" si="8"/>
        <v/>
      </c>
      <c r="V157" s="81"/>
      <c r="W157" s="127" t="str">
        <f t="shared" si="9"/>
        <v/>
      </c>
      <c r="X157" s="81"/>
      <c r="Y157" s="128" t="str">
        <f t="shared" si="10"/>
        <v/>
      </c>
      <c r="Z157" s="81"/>
      <c r="AA157" s="129" t="str">
        <f t="shared" si="11"/>
        <v/>
      </c>
      <c r="AB157" s="83"/>
      <c r="AC157" s="58"/>
      <c r="AF157" s="132"/>
    </row>
    <row r="158" spans="2:33" x14ac:dyDescent="0.2">
      <c r="B158" s="80"/>
      <c r="C158" s="138"/>
      <c r="D158" s="81"/>
      <c r="E158" s="139"/>
      <c r="F158" s="81"/>
      <c r="G158" s="144"/>
      <c r="H158" s="81"/>
      <c r="I158" s="141"/>
      <c r="J158" s="81"/>
      <c r="K158" s="141"/>
      <c r="L158" s="81"/>
      <c r="M158" s="141"/>
      <c r="N158" s="81"/>
      <c r="O158" s="144"/>
      <c r="P158" s="81"/>
      <c r="Q158" s="144"/>
      <c r="R158" s="81"/>
      <c r="S158" s="140"/>
      <c r="T158" s="81"/>
      <c r="U158" s="127" t="str">
        <f t="shared" ref="U158:U169" si="12">IF(OR($M158="",$S158=""),"",IF($I158="N",0%,IF($M158="Y",IF($S158="N",100%,90%),IF($S158="N",100%,50%))))</f>
        <v/>
      </c>
      <c r="V158" s="81"/>
      <c r="W158" s="127" t="str">
        <f t="shared" ref="W158:W169" si="13">IF(OR($I158="",$M158="",$K158=""),"",IF(OR(AND($I158="Y",$M158="Y"),AND($I158="Y",$K158="Y")),10%,IF($I158="N",0%,50%)))</f>
        <v/>
      </c>
      <c r="X158" s="81"/>
      <c r="Y158" s="128" t="str">
        <f t="shared" si="10"/>
        <v/>
      </c>
      <c r="Z158" s="81"/>
      <c r="AA158" s="129" t="str">
        <f t="shared" si="11"/>
        <v/>
      </c>
      <c r="AB158" s="83"/>
      <c r="AC158" s="58"/>
      <c r="AF158" s="132"/>
      <c r="AG158" s="130"/>
    </row>
    <row r="159" spans="2:33" x14ac:dyDescent="0.2">
      <c r="B159" s="80"/>
      <c r="C159" s="138"/>
      <c r="D159" s="81"/>
      <c r="E159" s="139"/>
      <c r="F159" s="81"/>
      <c r="G159" s="144"/>
      <c r="H159" s="81"/>
      <c r="I159" s="141"/>
      <c r="J159" s="81"/>
      <c r="K159" s="141"/>
      <c r="L159" s="81"/>
      <c r="M159" s="141"/>
      <c r="N159" s="81"/>
      <c r="O159" s="144"/>
      <c r="P159" s="81"/>
      <c r="Q159" s="144"/>
      <c r="R159" s="81"/>
      <c r="S159" s="140"/>
      <c r="T159" s="81"/>
      <c r="U159" s="127" t="str">
        <f t="shared" si="12"/>
        <v/>
      </c>
      <c r="V159" s="81"/>
      <c r="W159" s="127" t="str">
        <f t="shared" si="13"/>
        <v/>
      </c>
      <c r="X159" s="81"/>
      <c r="Y159" s="128" t="str">
        <f t="shared" si="10"/>
        <v/>
      </c>
      <c r="Z159" s="81"/>
      <c r="AA159" s="129" t="str">
        <f t="shared" si="11"/>
        <v/>
      </c>
      <c r="AB159" s="83"/>
      <c r="AC159" s="58"/>
      <c r="AG159" s="130"/>
    </row>
    <row r="160" spans="2:33" x14ac:dyDescent="0.2">
      <c r="B160" s="80"/>
      <c r="C160" s="138"/>
      <c r="D160" s="81"/>
      <c r="E160" s="139"/>
      <c r="F160" s="81"/>
      <c r="G160" s="144"/>
      <c r="H160" s="81"/>
      <c r="I160" s="141"/>
      <c r="J160" s="81"/>
      <c r="K160" s="141"/>
      <c r="L160" s="81"/>
      <c r="M160" s="141"/>
      <c r="N160" s="81"/>
      <c r="O160" s="144"/>
      <c r="P160" s="81"/>
      <c r="Q160" s="144"/>
      <c r="R160" s="81"/>
      <c r="S160" s="140"/>
      <c r="T160" s="81"/>
      <c r="U160" s="127" t="str">
        <f t="shared" si="12"/>
        <v/>
      </c>
      <c r="V160" s="81"/>
      <c r="W160" s="127" t="str">
        <f t="shared" si="13"/>
        <v/>
      </c>
      <c r="X160" s="81"/>
      <c r="Y160" s="128" t="str">
        <f t="shared" si="10"/>
        <v/>
      </c>
      <c r="Z160" s="81"/>
      <c r="AA160" s="129" t="str">
        <f t="shared" si="11"/>
        <v/>
      </c>
      <c r="AB160" s="83"/>
      <c r="AC160" s="58"/>
    </row>
    <row r="161" spans="2:33" x14ac:dyDescent="0.2">
      <c r="B161" s="80"/>
      <c r="C161" s="138"/>
      <c r="D161" s="81"/>
      <c r="E161" s="139"/>
      <c r="F161" s="81"/>
      <c r="G161" s="144"/>
      <c r="H161" s="81"/>
      <c r="I161" s="141"/>
      <c r="J161" s="81"/>
      <c r="K161" s="141"/>
      <c r="L161" s="81"/>
      <c r="M161" s="141"/>
      <c r="N161" s="81"/>
      <c r="O161" s="144"/>
      <c r="P161" s="81"/>
      <c r="Q161" s="144"/>
      <c r="R161" s="81"/>
      <c r="S161" s="140"/>
      <c r="T161" s="81"/>
      <c r="U161" s="127" t="str">
        <f t="shared" si="12"/>
        <v/>
      </c>
      <c r="V161" s="81"/>
      <c r="W161" s="127" t="str">
        <f t="shared" si="13"/>
        <v/>
      </c>
      <c r="X161" s="81"/>
      <c r="Y161" s="128" t="str">
        <f t="shared" si="10"/>
        <v/>
      </c>
      <c r="Z161" s="81"/>
      <c r="AA161" s="129" t="str">
        <f t="shared" si="11"/>
        <v/>
      </c>
      <c r="AB161" s="83"/>
      <c r="AC161" s="58"/>
      <c r="AG161" s="130"/>
    </row>
    <row r="162" spans="2:33" x14ac:dyDescent="0.2">
      <c r="B162" s="80"/>
      <c r="C162" s="138"/>
      <c r="D162" s="81"/>
      <c r="E162" s="139"/>
      <c r="F162" s="81"/>
      <c r="G162" s="144"/>
      <c r="H162" s="81"/>
      <c r="I162" s="141"/>
      <c r="J162" s="81"/>
      <c r="K162" s="141"/>
      <c r="L162" s="81"/>
      <c r="M162" s="141"/>
      <c r="N162" s="81"/>
      <c r="O162" s="144"/>
      <c r="P162" s="81"/>
      <c r="Q162" s="144"/>
      <c r="R162" s="81"/>
      <c r="S162" s="140"/>
      <c r="T162" s="81"/>
      <c r="U162" s="127" t="str">
        <f t="shared" si="12"/>
        <v/>
      </c>
      <c r="V162" s="81"/>
      <c r="W162" s="127" t="str">
        <f t="shared" si="13"/>
        <v/>
      </c>
      <c r="X162" s="81"/>
      <c r="Y162" s="128" t="str">
        <f t="shared" si="10"/>
        <v/>
      </c>
      <c r="Z162" s="81"/>
      <c r="AA162" s="129" t="str">
        <f t="shared" si="11"/>
        <v/>
      </c>
      <c r="AB162" s="83"/>
      <c r="AC162" s="58"/>
      <c r="AG162" s="130"/>
    </row>
    <row r="163" spans="2:33" x14ac:dyDescent="0.2">
      <c r="B163" s="80"/>
      <c r="C163" s="138"/>
      <c r="D163" s="81"/>
      <c r="E163" s="139"/>
      <c r="F163" s="81"/>
      <c r="G163" s="144"/>
      <c r="H163" s="81"/>
      <c r="I163" s="141"/>
      <c r="J163" s="81"/>
      <c r="K163" s="141"/>
      <c r="L163" s="81"/>
      <c r="M163" s="141"/>
      <c r="N163" s="81"/>
      <c r="O163" s="144"/>
      <c r="P163" s="81"/>
      <c r="Q163" s="144"/>
      <c r="R163" s="81"/>
      <c r="S163" s="140"/>
      <c r="T163" s="81"/>
      <c r="U163" s="127" t="str">
        <f t="shared" si="12"/>
        <v/>
      </c>
      <c r="V163" s="81"/>
      <c r="W163" s="127" t="str">
        <f t="shared" si="13"/>
        <v/>
      </c>
      <c r="X163" s="81"/>
      <c r="Y163" s="128" t="str">
        <f t="shared" si="10"/>
        <v/>
      </c>
      <c r="Z163" s="81"/>
      <c r="AA163" s="129" t="str">
        <f t="shared" si="11"/>
        <v/>
      </c>
      <c r="AB163" s="83"/>
      <c r="AC163" s="58"/>
    </row>
    <row r="164" spans="2:33" x14ac:dyDescent="0.2">
      <c r="B164" s="80"/>
      <c r="C164" s="138"/>
      <c r="D164" s="81"/>
      <c r="E164" s="139"/>
      <c r="F164" s="81"/>
      <c r="G164" s="144"/>
      <c r="H164" s="81"/>
      <c r="I164" s="141"/>
      <c r="J164" s="81"/>
      <c r="K164" s="141"/>
      <c r="L164" s="81"/>
      <c r="M164" s="141"/>
      <c r="N164" s="81"/>
      <c r="O164" s="144"/>
      <c r="P164" s="81"/>
      <c r="Q164" s="144"/>
      <c r="R164" s="81"/>
      <c r="S164" s="140"/>
      <c r="T164" s="81"/>
      <c r="U164" s="127" t="str">
        <f t="shared" si="12"/>
        <v/>
      </c>
      <c r="V164" s="81"/>
      <c r="W164" s="127" t="str">
        <f t="shared" si="13"/>
        <v/>
      </c>
      <c r="X164" s="81"/>
      <c r="Y164" s="128" t="str">
        <f t="shared" si="10"/>
        <v/>
      </c>
      <c r="Z164" s="81"/>
      <c r="AA164" s="129" t="str">
        <f t="shared" si="11"/>
        <v/>
      </c>
      <c r="AB164" s="83"/>
      <c r="AC164" s="58"/>
      <c r="AG164" s="130"/>
    </row>
    <row r="165" spans="2:33" x14ac:dyDescent="0.2">
      <c r="B165" s="80"/>
      <c r="C165" s="138"/>
      <c r="D165" s="81"/>
      <c r="E165" s="139"/>
      <c r="F165" s="81"/>
      <c r="G165" s="144"/>
      <c r="H165" s="81"/>
      <c r="I165" s="141"/>
      <c r="J165" s="81"/>
      <c r="K165" s="141"/>
      <c r="L165" s="81"/>
      <c r="M165" s="141"/>
      <c r="N165" s="81"/>
      <c r="O165" s="144"/>
      <c r="P165" s="81"/>
      <c r="Q165" s="144"/>
      <c r="R165" s="81"/>
      <c r="S165" s="140"/>
      <c r="T165" s="81"/>
      <c r="U165" s="127" t="str">
        <f t="shared" si="12"/>
        <v/>
      </c>
      <c r="V165" s="81"/>
      <c r="W165" s="127" t="str">
        <f t="shared" si="13"/>
        <v/>
      </c>
      <c r="X165" s="81"/>
      <c r="Y165" s="128" t="str">
        <f t="shared" si="10"/>
        <v/>
      </c>
      <c r="Z165" s="81"/>
      <c r="AA165" s="129" t="str">
        <f t="shared" si="11"/>
        <v/>
      </c>
      <c r="AB165" s="83"/>
      <c r="AC165" s="58"/>
      <c r="AG165" s="130"/>
    </row>
    <row r="166" spans="2:33" x14ac:dyDescent="0.2">
      <c r="B166" s="80"/>
      <c r="C166" s="138"/>
      <c r="D166" s="81"/>
      <c r="E166" s="139"/>
      <c r="F166" s="81"/>
      <c r="G166" s="144"/>
      <c r="H166" s="81"/>
      <c r="I166" s="141"/>
      <c r="J166" s="81"/>
      <c r="K166" s="141"/>
      <c r="L166" s="81"/>
      <c r="M166" s="141"/>
      <c r="N166" s="81"/>
      <c r="O166" s="144"/>
      <c r="P166" s="81"/>
      <c r="Q166" s="144"/>
      <c r="R166" s="81"/>
      <c r="S166" s="140"/>
      <c r="T166" s="81"/>
      <c r="U166" s="127" t="str">
        <f t="shared" si="12"/>
        <v/>
      </c>
      <c r="V166" s="81"/>
      <c r="W166" s="127" t="str">
        <f t="shared" si="13"/>
        <v/>
      </c>
      <c r="X166" s="81"/>
      <c r="Y166" s="128" t="str">
        <f t="shared" si="10"/>
        <v/>
      </c>
      <c r="Z166" s="81"/>
      <c r="AA166" s="129" t="str">
        <f t="shared" si="11"/>
        <v/>
      </c>
      <c r="AB166" s="83"/>
      <c r="AC166" s="58"/>
    </row>
    <row r="167" spans="2:33" x14ac:dyDescent="0.2">
      <c r="B167" s="80"/>
      <c r="C167" s="138"/>
      <c r="D167" s="81"/>
      <c r="E167" s="139"/>
      <c r="F167" s="81"/>
      <c r="G167" s="144"/>
      <c r="H167" s="81"/>
      <c r="I167" s="141"/>
      <c r="J167" s="81"/>
      <c r="K167" s="141"/>
      <c r="L167" s="81"/>
      <c r="M167" s="141"/>
      <c r="N167" s="81"/>
      <c r="O167" s="144"/>
      <c r="P167" s="81"/>
      <c r="Q167" s="144"/>
      <c r="R167" s="81"/>
      <c r="S167" s="140"/>
      <c r="T167" s="81"/>
      <c r="U167" s="127" t="str">
        <f t="shared" si="12"/>
        <v/>
      </c>
      <c r="V167" s="81"/>
      <c r="W167" s="127" t="str">
        <f t="shared" si="13"/>
        <v/>
      </c>
      <c r="X167" s="81"/>
      <c r="Y167" s="128" t="str">
        <f t="shared" si="10"/>
        <v/>
      </c>
      <c r="Z167" s="81"/>
      <c r="AA167" s="129" t="str">
        <f t="shared" si="11"/>
        <v/>
      </c>
      <c r="AB167" s="83"/>
      <c r="AC167" s="58"/>
      <c r="AG167" s="130"/>
    </row>
    <row r="168" spans="2:33" x14ac:dyDescent="0.2">
      <c r="B168" s="80"/>
      <c r="C168" s="138"/>
      <c r="D168" s="81"/>
      <c r="E168" s="139"/>
      <c r="F168" s="81"/>
      <c r="G168" s="144"/>
      <c r="H168" s="81"/>
      <c r="I168" s="141"/>
      <c r="J168" s="81"/>
      <c r="K168" s="141"/>
      <c r="L168" s="81"/>
      <c r="M168" s="141"/>
      <c r="N168" s="81"/>
      <c r="O168" s="144"/>
      <c r="P168" s="81"/>
      <c r="Q168" s="144"/>
      <c r="R168" s="81"/>
      <c r="S168" s="140"/>
      <c r="T168" s="81"/>
      <c r="U168" s="127" t="str">
        <f t="shared" si="12"/>
        <v/>
      </c>
      <c r="V168" s="81"/>
      <c r="W168" s="127" t="str">
        <f t="shared" si="13"/>
        <v/>
      </c>
      <c r="X168" s="81"/>
      <c r="Y168" s="128" t="str">
        <f t="shared" si="10"/>
        <v/>
      </c>
      <c r="Z168" s="81"/>
      <c r="AA168" s="129" t="str">
        <f t="shared" si="11"/>
        <v/>
      </c>
      <c r="AB168" s="83"/>
      <c r="AC168" s="58"/>
      <c r="AG168" s="130"/>
    </row>
    <row r="169" spans="2:33" x14ac:dyDescent="0.2">
      <c r="B169" s="80"/>
      <c r="C169" s="138"/>
      <c r="D169" s="81"/>
      <c r="E169" s="139"/>
      <c r="F169" s="81"/>
      <c r="G169" s="144"/>
      <c r="H169" s="81"/>
      <c r="I169" s="141"/>
      <c r="J169" s="81"/>
      <c r="K169" s="141"/>
      <c r="L169" s="81"/>
      <c r="M169" s="141"/>
      <c r="N169" s="81"/>
      <c r="O169" s="144"/>
      <c r="P169" s="81"/>
      <c r="Q169" s="144"/>
      <c r="R169" s="81"/>
      <c r="S169" s="140"/>
      <c r="T169" s="81"/>
      <c r="U169" s="127" t="str">
        <f t="shared" si="12"/>
        <v/>
      </c>
      <c r="V169" s="81"/>
      <c r="W169" s="127" t="str">
        <f t="shared" si="13"/>
        <v/>
      </c>
      <c r="X169" s="81"/>
      <c r="Y169" s="128" t="str">
        <f t="shared" si="10"/>
        <v/>
      </c>
      <c r="Z169" s="81"/>
      <c r="AA169" s="129" t="str">
        <f t="shared" si="11"/>
        <v/>
      </c>
      <c r="AB169" s="83"/>
      <c r="AC169" s="58"/>
    </row>
    <row r="170" spans="2:33" ht="6" customHeight="1" thickBot="1" x14ac:dyDescent="0.25">
      <c r="B170" s="90"/>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7"/>
      <c r="AC170" s="58"/>
    </row>
    <row r="171" spans="2:33" x14ac:dyDescent="0.2"/>
    <row r="172" spans="2:33" ht="6" customHeight="1" x14ac:dyDescent="0.2"/>
    <row r="173" spans="2:33" hidden="1" x14ac:dyDescent="0.2"/>
    <row r="174" spans="2:33" hidden="1" x14ac:dyDescent="0.2"/>
    <row r="175" spans="2:33" hidden="1" x14ac:dyDescent="0.2"/>
    <row r="176" spans="2:3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sheetData>
  <sheetProtection algorithmName="SHA-512" hashValue="1uoz25lV6jrVp0NviuyESjsBQTFYtHcYpS89naYgdqpAsEesFqQtr218X0aNBV9HUsJGgV7vgUsczpMYBY5rkA==" saltValue="IAml+2YQgBxJUVIKz7lmmA==" spinCount="100000" sheet="1" objects="1" scenarios="1"/>
  <protectedRanges>
    <protectedRange sqref="C45:S169" name="Range1"/>
  </protectedRanges>
  <mergeCells count="43">
    <mergeCell ref="C29:E29"/>
    <mergeCell ref="C31:E31"/>
    <mergeCell ref="C30:E30"/>
    <mergeCell ref="C32:E32"/>
    <mergeCell ref="C28:E28"/>
    <mergeCell ref="C27:E27"/>
    <mergeCell ref="C25:E25"/>
    <mergeCell ref="F25:G25"/>
    <mergeCell ref="F27:G27"/>
    <mergeCell ref="F28:G28"/>
    <mergeCell ref="I25:O25"/>
    <mergeCell ref="I26:O26"/>
    <mergeCell ref="I27:O27"/>
    <mergeCell ref="I28:O28"/>
    <mergeCell ref="F30:G30"/>
    <mergeCell ref="I29:O29"/>
    <mergeCell ref="I30:O30"/>
    <mergeCell ref="F29:G29"/>
    <mergeCell ref="I39:O39"/>
    <mergeCell ref="C39:E39"/>
    <mergeCell ref="F39:G39"/>
    <mergeCell ref="C33:E33"/>
    <mergeCell ref="F33:G33"/>
    <mergeCell ref="I37:O37"/>
    <mergeCell ref="I38:O38"/>
    <mergeCell ref="C38:E38"/>
    <mergeCell ref="F38:G38"/>
    <mergeCell ref="I34:O34"/>
    <mergeCell ref="C36:E36"/>
    <mergeCell ref="F36:G36"/>
    <mergeCell ref="C37:E37"/>
    <mergeCell ref="F37:G37"/>
    <mergeCell ref="C34:E34"/>
    <mergeCell ref="F34:G34"/>
    <mergeCell ref="I36:O36"/>
    <mergeCell ref="C35:E35"/>
    <mergeCell ref="F35:G35"/>
    <mergeCell ref="I31:O31"/>
    <mergeCell ref="I32:O32"/>
    <mergeCell ref="I33:O33"/>
    <mergeCell ref="I35:O35"/>
    <mergeCell ref="F32:G32"/>
    <mergeCell ref="F31:G31"/>
  </mergeCells>
  <conditionalFormatting sqref="I45:I169">
    <cfRule type="expression" dxfId="6" priority="3">
      <formula>AND($I45="N",OR($K45="Y",$M45="Y"))</formula>
    </cfRule>
  </conditionalFormatting>
  <conditionalFormatting sqref="K45:K169">
    <cfRule type="expression" dxfId="5" priority="2">
      <formula>OR(AND($I45="N",$K45="Y"),AND($K45="Y",$M45="Y"))</formula>
    </cfRule>
  </conditionalFormatting>
  <conditionalFormatting sqref="M45:M169">
    <cfRule type="expression" dxfId="4" priority="1">
      <formula>OR(AND($I45="N",$M45="Y"),AND($K45="Y",$M45="Y"))</formula>
    </cfRule>
  </conditionalFormatting>
  <conditionalFormatting sqref="AD1:AD1048576">
    <cfRule type="cellIs" dxfId="3" priority="16" operator="equal">
      <formula>"ERROR"</formula>
    </cfRule>
    <cfRule type="cellIs" dxfId="2" priority="17" operator="equal">
      <formula>"OK"</formula>
    </cfRule>
  </conditionalFormatting>
  <dataValidations count="5">
    <dataValidation type="list" allowBlank="1" showInputMessage="1" showErrorMessage="1" sqref="M171:M1048576 K171:K1048576 S171:S1048576 S45:S169 K45:K169 M45:M169 I45:I169 I171:I1048576">
      <formula1>"Y,N"</formula1>
    </dataValidation>
    <dataValidation type="list" allowBlank="1" showInputMessage="1" showErrorMessage="1" sqref="E171:E1048576">
      <formula1>"0,1,2,3,4,5,6"</formula1>
    </dataValidation>
    <dataValidation type="list" allowBlank="1" showInputMessage="1" showErrorMessage="1" sqref="E45:E169">
      <formula1>$C$6:$C$22</formula1>
    </dataValidation>
    <dataValidation allowBlank="1" showErrorMessage="1" prompt="To be used for counterparties meeting the requirements of regulation 92 paragraph 5." sqref="C22"/>
    <dataValidation allowBlank="1" showErrorMessage="1" sqref="C6:C12 C13:C21"/>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89"/>
  <sheetViews>
    <sheetView topLeftCell="A13" zoomScale="85" zoomScaleNormal="85" workbookViewId="0">
      <selection activeCell="H35" sqref="H35"/>
    </sheetView>
  </sheetViews>
  <sheetFormatPr defaultColWidth="9" defaultRowHeight="12.75" zeroHeight="1" x14ac:dyDescent="0.2"/>
  <cols>
    <col min="1" max="2" width="2.625" style="51" customWidth="1"/>
    <col min="3" max="3" width="22.5" style="51" customWidth="1"/>
    <col min="4" max="4" width="9.875" style="51" customWidth="1"/>
    <col min="5" max="7" width="9" style="51" customWidth="1"/>
    <col min="8" max="8" width="10.375" style="51" customWidth="1"/>
    <col min="9" max="9" width="9" style="51" customWidth="1"/>
    <col min="10" max="10" width="8.875" style="51" customWidth="1"/>
    <col min="11" max="23" width="9" style="51" customWidth="1"/>
    <col min="24" max="24" width="9" style="52" customWidth="1"/>
    <col min="25" max="25" width="2.625" style="51" customWidth="1"/>
    <col min="26" max="26" width="2.375" style="51" customWidth="1"/>
    <col min="27" max="16384" width="9" style="51"/>
  </cols>
  <sheetData>
    <row r="1" spans="1:25" s="47" customFormat="1" ht="15.75" x14ac:dyDescent="0.25">
      <c r="A1" s="44" t="str">
        <f ca="1">RIGHT(CELL("filename",$A$1),LEN(CELL("filename",$A$1))-FIND("]",CELL("filename",$A$1)))</f>
        <v>Capital requirement</v>
      </c>
      <c r="B1" s="45"/>
      <c r="C1" s="46"/>
      <c r="D1" s="46"/>
      <c r="E1" s="44"/>
      <c r="F1" s="46"/>
      <c r="G1" s="44"/>
      <c r="H1" s="46"/>
      <c r="I1" s="46"/>
    </row>
    <row r="2" spans="1:25" s="50" customFormat="1" x14ac:dyDescent="0.2">
      <c r="A2" s="48"/>
      <c r="B2" s="48"/>
      <c r="C2" s="48"/>
      <c r="D2" s="48"/>
      <c r="E2" s="48"/>
      <c r="F2" s="49"/>
      <c r="G2" s="48"/>
      <c r="I2" s="48"/>
    </row>
    <row r="3" spans="1:25" ht="13.5" thickBot="1" x14ac:dyDescent="0.25"/>
    <row r="4" spans="1:25" x14ac:dyDescent="0.2">
      <c r="B4" s="53"/>
      <c r="C4" s="54"/>
      <c r="D4" s="54"/>
      <c r="E4" s="54"/>
      <c r="F4" s="54"/>
      <c r="G4" s="54"/>
      <c r="H4" s="54"/>
      <c r="I4" s="54"/>
      <c r="J4" s="54"/>
      <c r="K4" s="54"/>
      <c r="L4" s="54"/>
      <c r="M4" s="54"/>
      <c r="N4" s="54"/>
      <c r="O4" s="54"/>
      <c r="P4" s="54"/>
      <c r="Q4" s="54"/>
      <c r="R4" s="54"/>
      <c r="S4" s="54"/>
      <c r="T4" s="54"/>
      <c r="U4" s="54"/>
      <c r="V4" s="54"/>
      <c r="W4" s="54"/>
      <c r="X4" s="55"/>
      <c r="Y4" s="56"/>
    </row>
    <row r="5" spans="1:25" ht="13.5" thickBot="1" x14ac:dyDescent="0.25">
      <c r="B5" s="57"/>
      <c r="C5" s="58"/>
      <c r="D5" s="58"/>
      <c r="E5" s="58"/>
      <c r="F5" s="58"/>
      <c r="G5" s="58"/>
      <c r="H5" s="58"/>
      <c r="I5" s="58"/>
      <c r="J5" s="58"/>
      <c r="K5" s="58"/>
      <c r="L5" s="58"/>
      <c r="M5" s="58"/>
      <c r="N5" s="58"/>
      <c r="O5" s="58"/>
      <c r="P5" s="58"/>
      <c r="Q5" s="58"/>
      <c r="R5" s="58"/>
      <c r="S5" s="58"/>
      <c r="T5" s="58"/>
      <c r="U5" s="58"/>
      <c r="V5" s="58"/>
      <c r="W5" s="58"/>
      <c r="X5" s="59"/>
      <c r="Y5" s="60"/>
    </row>
    <row r="6" spans="1:25" ht="14.25" customHeight="1" thickBot="1" x14ac:dyDescent="0.25">
      <c r="B6" s="57"/>
      <c r="C6" s="61"/>
      <c r="D6" s="62"/>
      <c r="E6" s="63"/>
      <c r="F6" s="147"/>
      <c r="G6" s="183" t="s">
        <v>10</v>
      </c>
      <c r="H6" s="177"/>
      <c r="I6" s="177"/>
      <c r="J6" s="177"/>
      <c r="K6" s="177"/>
      <c r="L6" s="177"/>
      <c r="M6" s="177"/>
      <c r="N6" s="177"/>
      <c r="O6" s="177"/>
      <c r="P6" s="177"/>
      <c r="Q6" s="177"/>
      <c r="R6" s="177"/>
      <c r="S6" s="177"/>
      <c r="T6" s="177"/>
      <c r="U6" s="177"/>
      <c r="V6" s="177"/>
      <c r="W6" s="177"/>
      <c r="X6" s="178"/>
      <c r="Y6" s="60"/>
    </row>
    <row r="7" spans="1:25" ht="13.5" thickBot="1" x14ac:dyDescent="0.25">
      <c r="B7" s="57"/>
      <c r="C7" s="64" t="s">
        <v>27</v>
      </c>
      <c r="D7" s="65" t="s">
        <v>11</v>
      </c>
      <c r="E7" s="66" t="s">
        <v>12</v>
      </c>
      <c r="F7" s="67" t="s">
        <v>13</v>
      </c>
      <c r="G7" s="148">
        <f>+D8</f>
        <v>2.0000000000000002E-5</v>
      </c>
      <c r="H7" s="148">
        <f>+D9</f>
        <v>1E-4</v>
      </c>
      <c r="I7" s="148">
        <f>+D10</f>
        <v>5.0000000000000001E-4</v>
      </c>
      <c r="J7" s="148">
        <f>+D11</f>
        <v>2.3999999999999998E-3</v>
      </c>
      <c r="K7" s="148">
        <f>+D12</f>
        <v>1.2E-2</v>
      </c>
      <c r="L7" s="148">
        <f>+D13</f>
        <v>4.2000000000000003E-2</v>
      </c>
      <c r="M7" s="148">
        <f>+D14</f>
        <v>4.2000000000000003E-2</v>
      </c>
      <c r="N7" s="149">
        <v>1E-4</v>
      </c>
      <c r="O7" s="149">
        <v>5.0000000000000001E-4</v>
      </c>
      <c r="P7" s="149">
        <v>1E-3</v>
      </c>
      <c r="Q7" s="149">
        <v>2E-3</v>
      </c>
      <c r="R7" s="149">
        <v>2.3999999999999998E-3</v>
      </c>
      <c r="S7" s="149">
        <v>5.0000000000000001E-3</v>
      </c>
      <c r="T7" s="149">
        <v>1.2E-2</v>
      </c>
      <c r="U7" s="149">
        <v>4.2000000000000003E-2</v>
      </c>
      <c r="V7" s="149">
        <v>4.2000000000000003E-2</v>
      </c>
      <c r="W7" s="150">
        <f>+D24</f>
        <v>5.0000000000000001E-3</v>
      </c>
      <c r="X7" s="68" t="s">
        <v>14</v>
      </c>
      <c r="Y7" s="60"/>
    </row>
    <row r="8" spans="1:25" x14ac:dyDescent="0.2">
      <c r="B8" s="57"/>
      <c r="C8" s="145">
        <v>0</v>
      </c>
      <c r="D8" s="146">
        <v>2.0000000000000002E-5</v>
      </c>
      <c r="E8" s="152">
        <f>SUMIF('Type 1 Exposures'!$C$6:$C$31,'Capital requirement'!$C8,'Type 1 Exposures'!$E$6:$E$31)</f>
        <v>0</v>
      </c>
      <c r="F8" s="152">
        <f>SUMIF('Type 1 Exposures'!$C$6:$C$31,'Capital requirement'!$C8,'Type 1 Exposures'!$G$6:$G$31)</f>
        <v>0</v>
      </c>
      <c r="G8" s="156">
        <f>($D8*(1-$D8)*G$7*(1-G$7))/((1.25)*($D8+G$7)-$D8*G$7)</f>
        <v>7.9997440011520099E-6</v>
      </c>
      <c r="H8" s="156">
        <f t="shared" ref="H8:W24" si="0">($D8*(1-$D8)*H$7*(1-H$7))/((1.25)*($D8+H$7)-$D8*H$7)</f>
        <v>1.3331911118814919E-5</v>
      </c>
      <c r="I8" s="156">
        <f t="shared" si="0"/>
        <v>1.5376852105417008E-5</v>
      </c>
      <c r="J8" s="156">
        <f t="shared" si="0"/>
        <v>1.5829620537449852E-5</v>
      </c>
      <c r="K8" s="156">
        <f t="shared" si="0"/>
        <v>1.5781633623432256E-5</v>
      </c>
      <c r="L8" s="156">
        <f>($D8*(1-$D8)*L$7*(1-L$7))/((1.25)*($D8+L$7)-$D8*L$7)</f>
        <v>1.5320643025990326E-5</v>
      </c>
      <c r="M8" s="156">
        <f>($D8*(1-$D8)*M$7*(1-M$7))/((1.25)*($D8+M$7)-$D8*M$7)</f>
        <v>1.5320643025990326E-5</v>
      </c>
      <c r="N8" s="156">
        <f t="shared" ref="N8:V8" si="1">($D8*(1-$D8)*N$7*(1-N$7))/((1.25)*($D8+N$7)-$D8*N$7)</f>
        <v>1.3331911118814919E-5</v>
      </c>
      <c r="O8" s="156">
        <f t="shared" si="1"/>
        <v>1.5376852105417008E-5</v>
      </c>
      <c r="P8" s="156">
        <f t="shared" si="1"/>
        <v>1.5670520635617816E-5</v>
      </c>
      <c r="Q8" s="156">
        <f t="shared" si="1"/>
        <v>1.5809835244914774E-5</v>
      </c>
      <c r="R8" s="156">
        <f>($D8*(1-$D8)*R$7*(1-R$7))/((1.25)*($D8+R$7)-$D8*R$7)</f>
        <v>1.5829620537449852E-5</v>
      </c>
      <c r="S8" s="162">
        <f>($D8*(1-$D8)*S$7*(1-S$7))/((1.25)*($D8+S$7)-$D8*S$7)</f>
        <v>1.5856509267079955E-5</v>
      </c>
      <c r="T8" s="156">
        <f>($D8*(1-$D8)*T$7*(1-T$7))/((1.25)*($D8+T$7)-$D8*T$7)</f>
        <v>1.5781633623432256E-5</v>
      </c>
      <c r="U8" s="156">
        <f>($D8*(1-$D8)*U$7*(1-U$7))/((1.25)*($D8+U$7)-$D8*U$7)</f>
        <v>1.5320643025990326E-5</v>
      </c>
      <c r="V8" s="156">
        <f t="shared" si="1"/>
        <v>1.5320643025990326E-5</v>
      </c>
      <c r="W8" s="156">
        <f>($D8*(1-$D8)*W$7*(1-W$7))/((1.25)*($D8+W$7)-$D8*W$7)</f>
        <v>1.5856509267079955E-5</v>
      </c>
      <c r="X8" s="157">
        <f>((1.5)*D8*(1-D8))/(2.5-D8)</f>
        <v>1.1999855998847993E-5</v>
      </c>
      <c r="Y8" s="60"/>
    </row>
    <row r="9" spans="1:25" x14ac:dyDescent="0.2">
      <c r="B9" s="57"/>
      <c r="C9" s="69">
        <v>1</v>
      </c>
      <c r="D9" s="70">
        <v>1E-4</v>
      </c>
      <c r="E9" s="153">
        <f>SUMIF('Type 1 Exposures'!$C$6:$C$31,'Capital requirement'!$C9,'Type 1 Exposures'!$E$6:$E$31)</f>
        <v>0</v>
      </c>
      <c r="F9" s="153">
        <f>SUMIF('Type 1 Exposures'!$C$6:$C$31,'Capital requirement'!$C9,'Type 1 Exposures'!$G$6:$G$31)</f>
        <v>0</v>
      </c>
      <c r="G9" s="158">
        <f>($D9*(1-$D9)*G$7*(1-G$7))/((1.25)*($D9+G$7)-$D9*G$7)</f>
        <v>1.3331911118814919E-5</v>
      </c>
      <c r="H9" s="158">
        <f t="shared" si="0"/>
        <v>3.9993600144005761E-5</v>
      </c>
      <c r="I9" s="158">
        <f t="shared" si="0"/>
        <v>6.6631112074138279E-5</v>
      </c>
      <c r="J9" s="158">
        <f t="shared" si="0"/>
        <v>7.6613902379702773E-5</v>
      </c>
      <c r="K9" s="158">
        <f t="shared" si="0"/>
        <v>7.8385157169494449E-5</v>
      </c>
      <c r="L9" s="158">
        <f t="shared" si="0"/>
        <v>7.6456413433471189E-5</v>
      </c>
      <c r="M9" s="158">
        <f t="shared" si="0"/>
        <v>7.6456413433471189E-5</v>
      </c>
      <c r="N9" s="158">
        <f t="shared" si="0"/>
        <v>3.9993600144005761E-5</v>
      </c>
      <c r="O9" s="158">
        <f t="shared" si="0"/>
        <v>6.6631112074138279E-5</v>
      </c>
      <c r="P9" s="158">
        <f t="shared" si="0"/>
        <v>7.265256382282348E-5</v>
      </c>
      <c r="Q9" s="158">
        <f t="shared" si="0"/>
        <v>7.6036284669308161E-5</v>
      </c>
      <c r="R9" s="158">
        <f t="shared" si="0"/>
        <v>7.6613902379702773E-5</v>
      </c>
      <c r="S9" s="163">
        <f t="shared" si="0"/>
        <v>7.8037532355478857E-5</v>
      </c>
      <c r="T9" s="158">
        <f t="shared" si="0"/>
        <v>7.8385157169494449E-5</v>
      </c>
      <c r="U9" s="158">
        <f t="shared" si="0"/>
        <v>7.6456413433471189E-5</v>
      </c>
      <c r="V9" s="158">
        <f t="shared" si="0"/>
        <v>7.6456413433471189E-5</v>
      </c>
      <c r="W9" s="158">
        <f t="shared" si="0"/>
        <v>7.8037532355478857E-5</v>
      </c>
      <c r="X9" s="159">
        <f>((1.5)*D9*(1-D9))/(2.5-D9)</f>
        <v>5.9996399855994255E-5</v>
      </c>
      <c r="Y9" s="60"/>
    </row>
    <row r="10" spans="1:25" x14ac:dyDescent="0.2">
      <c r="B10" s="57"/>
      <c r="C10" s="69">
        <v>2</v>
      </c>
      <c r="D10" s="70">
        <v>5.0000000000000001E-4</v>
      </c>
      <c r="E10" s="153">
        <f>SUMIF('Type 1 Exposures'!$C$6:$C$31,'Capital requirement'!$C10,'Type 1 Exposures'!$E$6:$E$31)</f>
        <v>0</v>
      </c>
      <c r="F10" s="153">
        <f>SUMIF('Type 1 Exposures'!$C$6:$C$31,'Capital requirement'!$C10,'Type 1 Exposures'!$G$6:$G$31)</f>
        <v>0</v>
      </c>
      <c r="G10" s="158">
        <f t="shared" ref="G10:G23" si="2">($D10*(1-$D10)*G$7*(1-G$7))/((1.25)*($D10+G$7)-$D10*G$7)</f>
        <v>1.5376852105417008E-5</v>
      </c>
      <c r="H10" s="158">
        <f>($D10*(1-$D10)*H$7*(1-H$7))/((1.25)*($D10+H$7)-$D10*H$7)</f>
        <v>6.6631112074138293E-5</v>
      </c>
      <c r="I10" s="158">
        <f t="shared" si="0"/>
        <v>1.9984001800360076E-4</v>
      </c>
      <c r="J10" s="158">
        <f t="shared" si="0"/>
        <v>3.3018418235001938E-4</v>
      </c>
      <c r="K10" s="158">
        <f>($D10*(1-$D10)*K$7*(1-K$7))/((1.25)*($D10+K$7)-$D10*K$7)</f>
        <v>3.7934797362187088E-4</v>
      </c>
      <c r="L10" s="158">
        <f t="shared" si="0"/>
        <v>3.7865209777041285E-4</v>
      </c>
      <c r="M10" s="158">
        <f t="shared" si="0"/>
        <v>3.7865209777041285E-4</v>
      </c>
      <c r="N10" s="158">
        <f t="shared" si="0"/>
        <v>6.6631112074138293E-5</v>
      </c>
      <c r="O10" s="158">
        <f t="shared" si="0"/>
        <v>1.9984001800360076E-4</v>
      </c>
      <c r="P10" s="158">
        <f t="shared" si="0"/>
        <v>2.6633782341957862E-4</v>
      </c>
      <c r="Q10" s="158">
        <f t="shared" si="0"/>
        <v>3.1930249679897575E-4</v>
      </c>
      <c r="R10" s="158">
        <f t="shared" si="0"/>
        <v>3.3018418235001938E-4</v>
      </c>
      <c r="S10" s="163">
        <f t="shared" si="0"/>
        <v>3.6176882502728276E-4</v>
      </c>
      <c r="T10" s="158">
        <f t="shared" si="0"/>
        <v>3.7934797362187088E-4</v>
      </c>
      <c r="U10" s="158">
        <f t="shared" si="0"/>
        <v>3.7865209777041285E-4</v>
      </c>
      <c r="V10" s="158">
        <f t="shared" si="0"/>
        <v>3.7865209777041285E-4</v>
      </c>
      <c r="W10" s="158">
        <f t="shared" si="0"/>
        <v>3.6176882502728276E-4</v>
      </c>
      <c r="X10" s="159">
        <f t="shared" ref="X10:X24" si="3">((1.5)*D10*(1-D10))/(2.5-D10)</f>
        <v>2.9990998199639935E-4</v>
      </c>
      <c r="Y10" s="60"/>
    </row>
    <row r="11" spans="1:25" x14ac:dyDescent="0.2">
      <c r="B11" s="57"/>
      <c r="C11" s="69">
        <v>3</v>
      </c>
      <c r="D11" s="70">
        <v>2.3999999999999998E-3</v>
      </c>
      <c r="E11" s="153">
        <f>SUMIF('Type 1 Exposures'!$C$6:$C$31,'Capital requirement'!$C11,'Type 1 Exposures'!$E$6:$E$31)</f>
        <v>0</v>
      </c>
      <c r="F11" s="153">
        <f>SUMIF('Type 1 Exposures'!$C$6:$C$31,'Capital requirement'!$C11,'Type 1 Exposures'!$G$6:$G$31)</f>
        <v>0</v>
      </c>
      <c r="G11" s="158">
        <f t="shared" si="2"/>
        <v>1.5829620537449848E-5</v>
      </c>
      <c r="H11" s="158">
        <f t="shared" si="0"/>
        <v>7.661390237970276E-5</v>
      </c>
      <c r="I11" s="158">
        <f t="shared" si="0"/>
        <v>3.3018418235001933E-4</v>
      </c>
      <c r="J11" s="158">
        <f t="shared" si="0"/>
        <v>9.5631559256886595E-4</v>
      </c>
      <c r="K11" s="158">
        <f t="shared" si="0"/>
        <v>1.5795333333333333E-3</v>
      </c>
      <c r="L11" s="158">
        <f t="shared" si="0"/>
        <v>1.738917541047524E-3</v>
      </c>
      <c r="M11" s="158">
        <f t="shared" si="0"/>
        <v>1.738917541047524E-3</v>
      </c>
      <c r="N11" s="158">
        <f t="shared" si="0"/>
        <v>7.661390237970276E-5</v>
      </c>
      <c r="O11" s="158">
        <f t="shared" si="0"/>
        <v>3.3018418235001933E-4</v>
      </c>
      <c r="P11" s="158">
        <f t="shared" si="0"/>
        <v>5.631052264808362E-4</v>
      </c>
      <c r="Q11" s="158">
        <f t="shared" si="0"/>
        <v>8.6965042946571551E-4</v>
      </c>
      <c r="R11" s="158">
        <f t="shared" si="0"/>
        <v>9.5631559256886595E-4</v>
      </c>
      <c r="S11" s="163">
        <f t="shared" si="0"/>
        <v>1.2893855812946521E-3</v>
      </c>
      <c r="T11" s="158">
        <f t="shared" si="0"/>
        <v>1.5795333333333333E-3</v>
      </c>
      <c r="U11" s="158">
        <f t="shared" si="0"/>
        <v>1.738917541047524E-3</v>
      </c>
      <c r="V11" s="158">
        <f t="shared" si="0"/>
        <v>1.738917541047524E-3</v>
      </c>
      <c r="W11" s="158">
        <f t="shared" si="0"/>
        <v>1.2893855812946521E-3</v>
      </c>
      <c r="X11" s="159">
        <f t="shared" si="3"/>
        <v>1.4379244074311339E-3</v>
      </c>
      <c r="Y11" s="60"/>
    </row>
    <row r="12" spans="1:25" x14ac:dyDescent="0.2">
      <c r="B12" s="57"/>
      <c r="C12" s="69">
        <v>4</v>
      </c>
      <c r="D12" s="70">
        <v>1.2E-2</v>
      </c>
      <c r="E12" s="153">
        <f>SUMIF('Type 1 Exposures'!$C$6:$C$31,'Capital requirement'!$C12,'Type 1 Exposures'!$E$6:$E$31)</f>
        <v>0</v>
      </c>
      <c r="F12" s="153">
        <f>SUMIF('Type 1 Exposures'!$C$6:$C$31,'Capital requirement'!$C12,'Type 1 Exposures'!$G$6:$G$31)</f>
        <v>0</v>
      </c>
      <c r="G12" s="158">
        <f t="shared" si="2"/>
        <v>1.5781633623432256E-5</v>
      </c>
      <c r="H12" s="158">
        <f t="shared" si="0"/>
        <v>7.8385157169494449E-5</v>
      </c>
      <c r="I12" s="158">
        <f t="shared" si="0"/>
        <v>3.7934797362187083E-4</v>
      </c>
      <c r="J12" s="158">
        <f t="shared" si="0"/>
        <v>1.5795333333333331E-3</v>
      </c>
      <c r="K12" s="158">
        <f t="shared" si="0"/>
        <v>4.7080900321543415E-3</v>
      </c>
      <c r="L12" s="158">
        <f t="shared" si="0"/>
        <v>7.1203954862976903E-3</v>
      </c>
      <c r="M12" s="158">
        <f t="shared" si="0"/>
        <v>7.1203954862976903E-3</v>
      </c>
      <c r="N12" s="158">
        <f t="shared" si="0"/>
        <v>7.8385157169494449E-5</v>
      </c>
      <c r="O12" s="158">
        <f t="shared" si="0"/>
        <v>3.7934797362187083E-4</v>
      </c>
      <c r="P12" s="158">
        <f t="shared" si="0"/>
        <v>7.2940904052223182E-4</v>
      </c>
      <c r="Q12" s="158">
        <f t="shared" si="0"/>
        <v>1.3541185626001371E-3</v>
      </c>
      <c r="R12" s="158">
        <f t="shared" si="0"/>
        <v>1.5795333333333331E-3</v>
      </c>
      <c r="S12" s="163">
        <f t="shared" si="0"/>
        <v>2.7835582822085892E-3</v>
      </c>
      <c r="T12" s="158">
        <f t="shared" si="0"/>
        <v>4.7080900321543415E-3</v>
      </c>
      <c r="U12" s="158">
        <f t="shared" si="0"/>
        <v>7.1203954862976903E-3</v>
      </c>
      <c r="V12" s="158">
        <f t="shared" si="0"/>
        <v>7.1203954862976903E-3</v>
      </c>
      <c r="W12" s="158">
        <f t="shared" si="0"/>
        <v>2.7835582822085892E-3</v>
      </c>
      <c r="X12" s="159">
        <f t="shared" si="3"/>
        <v>7.1479099678456596E-3</v>
      </c>
      <c r="Y12" s="60"/>
    </row>
    <row r="13" spans="1:25" x14ac:dyDescent="0.2">
      <c r="B13" s="57"/>
      <c r="C13" s="69">
        <v>5</v>
      </c>
      <c r="D13" s="70">
        <v>4.2000000000000003E-2</v>
      </c>
      <c r="E13" s="153">
        <f>SUMIF('Type 1 Exposures'!$C$6:$C$31,'Capital requirement'!$C13,'Type 1 Exposures'!$E$6:$E$31)</f>
        <v>0</v>
      </c>
      <c r="F13" s="153">
        <f>SUMIF('Type 1 Exposures'!$C$6:$C$31,'Capital requirement'!$C13,'Type 1 Exposures'!$G$6:$G$31)</f>
        <v>0</v>
      </c>
      <c r="G13" s="158">
        <f t="shared" si="2"/>
        <v>1.5320643025990326E-5</v>
      </c>
      <c r="H13" s="158">
        <f t="shared" si="0"/>
        <v>7.6456413433471162E-5</v>
      </c>
      <c r="I13" s="158">
        <f t="shared" si="0"/>
        <v>3.7865209777041274E-4</v>
      </c>
      <c r="J13" s="158">
        <f t="shared" si="0"/>
        <v>1.738917541047524E-3</v>
      </c>
      <c r="K13" s="158">
        <f t="shared" si="0"/>
        <v>7.1203954862976903E-3</v>
      </c>
      <c r="L13" s="158">
        <f t="shared" si="0"/>
        <v>1.5681890968266884E-2</v>
      </c>
      <c r="M13" s="158">
        <f t="shared" si="0"/>
        <v>1.5681890968266884E-2</v>
      </c>
      <c r="N13" s="158">
        <f t="shared" si="0"/>
        <v>7.6456413433471162E-5</v>
      </c>
      <c r="O13" s="158">
        <f t="shared" si="0"/>
        <v>3.7865209777041274E-4</v>
      </c>
      <c r="P13" s="158">
        <f t="shared" si="0"/>
        <v>7.4841297385864298E-4</v>
      </c>
      <c r="Q13" s="158">
        <f t="shared" si="0"/>
        <v>1.4624345545924684E-3</v>
      </c>
      <c r="R13" s="158">
        <f t="shared" si="0"/>
        <v>1.738917541047524E-3</v>
      </c>
      <c r="S13" s="163">
        <f t="shared" si="0"/>
        <v>3.4194414075845582E-3</v>
      </c>
      <c r="T13" s="158">
        <f t="shared" si="0"/>
        <v>7.1203954862976903E-3</v>
      </c>
      <c r="U13" s="158">
        <f t="shared" si="0"/>
        <v>1.5681890968266884E-2</v>
      </c>
      <c r="V13" s="158">
        <f t="shared" si="0"/>
        <v>1.5681890968266884E-2</v>
      </c>
      <c r="W13" s="158">
        <f t="shared" si="0"/>
        <v>3.4194414075845582E-3</v>
      </c>
      <c r="X13" s="159">
        <f>((1.5)*D13*(1-D13))/(2.5-D13)</f>
        <v>2.4554109031733114E-2</v>
      </c>
      <c r="Y13" s="60"/>
    </row>
    <row r="14" spans="1:25" x14ac:dyDescent="0.2">
      <c r="B14" s="57"/>
      <c r="C14" s="69">
        <v>6</v>
      </c>
      <c r="D14" s="70">
        <v>4.2000000000000003E-2</v>
      </c>
      <c r="E14" s="153">
        <f>SUMIF('Type 1 Exposures'!$C$6:$C$31,'Capital requirement'!$C14,'Type 1 Exposures'!$E$6:$E$31)</f>
        <v>0</v>
      </c>
      <c r="F14" s="153">
        <f>SUMIF('Type 1 Exposures'!$C$6:$C$31,'Capital requirement'!$C14,'Type 1 Exposures'!$G$6:$G$31)</f>
        <v>0</v>
      </c>
      <c r="G14" s="158">
        <f t="shared" si="2"/>
        <v>1.5320643025990326E-5</v>
      </c>
      <c r="H14" s="158">
        <f t="shared" si="0"/>
        <v>7.6456413433471162E-5</v>
      </c>
      <c r="I14" s="158">
        <f t="shared" si="0"/>
        <v>3.7865209777041274E-4</v>
      </c>
      <c r="J14" s="158">
        <f t="shared" si="0"/>
        <v>1.738917541047524E-3</v>
      </c>
      <c r="K14" s="158">
        <f t="shared" ref="K14:K24" si="4">($D14*(1-$D14)*K$7*(1-K$7))/((1.25)*($D14+K$7)-$D14*K$7)</f>
        <v>7.1203954862976903E-3</v>
      </c>
      <c r="L14" s="158">
        <f t="shared" si="0"/>
        <v>1.5681890968266884E-2</v>
      </c>
      <c r="M14" s="158">
        <f t="shared" si="0"/>
        <v>1.5681890968266884E-2</v>
      </c>
      <c r="N14" s="158">
        <f t="shared" si="0"/>
        <v>7.6456413433471162E-5</v>
      </c>
      <c r="O14" s="158">
        <f t="shared" si="0"/>
        <v>3.7865209777041274E-4</v>
      </c>
      <c r="P14" s="158">
        <f t="shared" si="0"/>
        <v>7.4841297385864298E-4</v>
      </c>
      <c r="Q14" s="158">
        <f t="shared" si="0"/>
        <v>1.4624345545924684E-3</v>
      </c>
      <c r="R14" s="158">
        <f t="shared" si="0"/>
        <v>1.738917541047524E-3</v>
      </c>
      <c r="S14" s="163">
        <f t="shared" si="0"/>
        <v>3.4194414075845582E-3</v>
      </c>
      <c r="T14" s="158">
        <f t="shared" si="0"/>
        <v>7.1203954862976903E-3</v>
      </c>
      <c r="U14" s="158">
        <f t="shared" si="0"/>
        <v>1.5681890968266884E-2</v>
      </c>
      <c r="V14" s="158">
        <f t="shared" si="0"/>
        <v>1.5681890968266884E-2</v>
      </c>
      <c r="W14" s="158">
        <f t="shared" si="0"/>
        <v>3.4194414075845582E-3</v>
      </c>
      <c r="X14" s="159">
        <f t="shared" ref="X14:X23" si="5">((1.5)*D14*(1-D14))/(2.5-D14)</f>
        <v>2.4554109031733114E-2</v>
      </c>
      <c r="Y14" s="60"/>
    </row>
    <row r="15" spans="1:25" x14ac:dyDescent="0.2">
      <c r="B15" s="57"/>
      <c r="C15" s="69" t="s">
        <v>81</v>
      </c>
      <c r="D15" s="70">
        <v>1E-4</v>
      </c>
      <c r="E15" s="153">
        <f>SUMIF('Type 1 Exposures'!$C$6:$C$31,'Capital requirement'!$C15,'Type 1 Exposures'!$E$6:$E$31)</f>
        <v>0</v>
      </c>
      <c r="F15" s="153">
        <f>SUMIF('Type 1 Exposures'!$C$6:$C$31,'Capital requirement'!$C15,'Type 1 Exposures'!$G$6:$G$31)</f>
        <v>0</v>
      </c>
      <c r="G15" s="158">
        <f t="shared" si="2"/>
        <v>1.3331911118814919E-5</v>
      </c>
      <c r="H15" s="158">
        <f t="shared" si="0"/>
        <v>3.9993600144005761E-5</v>
      </c>
      <c r="I15" s="158">
        <f t="shared" si="0"/>
        <v>6.6631112074138279E-5</v>
      </c>
      <c r="J15" s="158">
        <f t="shared" si="0"/>
        <v>7.6613902379702773E-5</v>
      </c>
      <c r="K15" s="158">
        <f t="shared" si="4"/>
        <v>7.8385157169494449E-5</v>
      </c>
      <c r="L15" s="158">
        <f t="shared" si="0"/>
        <v>7.6456413433471189E-5</v>
      </c>
      <c r="M15" s="158">
        <f t="shared" si="0"/>
        <v>7.6456413433471189E-5</v>
      </c>
      <c r="N15" s="158">
        <f t="shared" si="0"/>
        <v>3.9993600144005761E-5</v>
      </c>
      <c r="O15" s="158">
        <f t="shared" si="0"/>
        <v>6.6631112074138279E-5</v>
      </c>
      <c r="P15" s="158">
        <f t="shared" si="0"/>
        <v>7.265256382282348E-5</v>
      </c>
      <c r="Q15" s="158">
        <f t="shared" si="0"/>
        <v>7.6036284669308161E-5</v>
      </c>
      <c r="R15" s="158">
        <f t="shared" si="0"/>
        <v>7.6613902379702773E-5</v>
      </c>
      <c r="S15" s="163">
        <f t="shared" si="0"/>
        <v>7.8037532355478857E-5</v>
      </c>
      <c r="T15" s="158">
        <f t="shared" si="0"/>
        <v>7.8385157169494449E-5</v>
      </c>
      <c r="U15" s="158">
        <f t="shared" si="0"/>
        <v>7.6456413433471189E-5</v>
      </c>
      <c r="V15" s="158">
        <f t="shared" si="0"/>
        <v>7.6456413433471189E-5</v>
      </c>
      <c r="W15" s="158">
        <f t="shared" si="0"/>
        <v>7.8037532355478857E-5</v>
      </c>
      <c r="X15" s="159">
        <f t="shared" si="5"/>
        <v>5.9996399855994255E-5</v>
      </c>
      <c r="Y15" s="60"/>
    </row>
    <row r="16" spans="1:25" x14ac:dyDescent="0.2">
      <c r="B16" s="57"/>
      <c r="C16" s="69" t="s">
        <v>82</v>
      </c>
      <c r="D16" s="70">
        <v>5.0000000000000001E-4</v>
      </c>
      <c r="E16" s="153">
        <f>SUMIF('Type 1 Exposures'!$C$6:$C$31,'Capital requirement'!$C16,'Type 1 Exposures'!$E$6:$E$31)</f>
        <v>0</v>
      </c>
      <c r="F16" s="153">
        <f>SUMIF('Type 1 Exposures'!$C$6:$C$31,'Capital requirement'!$C16,'Type 1 Exposures'!$G$6:$G$31)</f>
        <v>0</v>
      </c>
      <c r="G16" s="158">
        <f t="shared" si="2"/>
        <v>1.5376852105417008E-5</v>
      </c>
      <c r="H16" s="158">
        <f t="shared" si="0"/>
        <v>6.6631112074138293E-5</v>
      </c>
      <c r="I16" s="158">
        <f t="shared" si="0"/>
        <v>1.9984001800360076E-4</v>
      </c>
      <c r="J16" s="158">
        <f t="shared" si="0"/>
        <v>3.3018418235001938E-4</v>
      </c>
      <c r="K16" s="158">
        <f t="shared" si="4"/>
        <v>3.7934797362187088E-4</v>
      </c>
      <c r="L16" s="158">
        <f t="shared" si="0"/>
        <v>3.7865209777041285E-4</v>
      </c>
      <c r="M16" s="158">
        <f t="shared" si="0"/>
        <v>3.7865209777041285E-4</v>
      </c>
      <c r="N16" s="158">
        <f t="shared" si="0"/>
        <v>6.6631112074138293E-5</v>
      </c>
      <c r="O16" s="158">
        <f t="shared" si="0"/>
        <v>1.9984001800360076E-4</v>
      </c>
      <c r="P16" s="158">
        <f t="shared" si="0"/>
        <v>2.6633782341957862E-4</v>
      </c>
      <c r="Q16" s="158">
        <f t="shared" si="0"/>
        <v>3.1930249679897575E-4</v>
      </c>
      <c r="R16" s="158">
        <f t="shared" si="0"/>
        <v>3.3018418235001938E-4</v>
      </c>
      <c r="S16" s="163">
        <f t="shared" si="0"/>
        <v>3.6176882502728276E-4</v>
      </c>
      <c r="T16" s="158">
        <f t="shared" si="0"/>
        <v>3.7934797362187088E-4</v>
      </c>
      <c r="U16" s="158">
        <f t="shared" si="0"/>
        <v>3.7865209777041285E-4</v>
      </c>
      <c r="V16" s="158">
        <f t="shared" si="0"/>
        <v>3.7865209777041285E-4</v>
      </c>
      <c r="W16" s="158">
        <f t="shared" si="0"/>
        <v>3.6176882502728276E-4</v>
      </c>
      <c r="X16" s="159">
        <f t="shared" si="5"/>
        <v>2.9990998199639935E-4</v>
      </c>
      <c r="Y16" s="60"/>
    </row>
    <row r="17" spans="2:25" x14ac:dyDescent="0.2">
      <c r="B17" s="57"/>
      <c r="C17" s="69" t="s">
        <v>83</v>
      </c>
      <c r="D17" s="70">
        <v>1E-3</v>
      </c>
      <c r="E17" s="153">
        <f>SUMIF('Type 1 Exposures'!$C$6:$C$31,'Capital requirement'!$C17,'Type 1 Exposures'!$E$6:$E$31)</f>
        <v>0</v>
      </c>
      <c r="F17" s="153">
        <f>SUMIF('Type 1 Exposures'!$C$6:$C$31,'Capital requirement'!$C17,'Type 1 Exposures'!$G$6:$G$31)</f>
        <v>0</v>
      </c>
      <c r="G17" s="158">
        <f t="shared" si="2"/>
        <v>1.5670520635617816E-5</v>
      </c>
      <c r="H17" s="158">
        <f t="shared" si="0"/>
        <v>7.265256382282348E-5</v>
      </c>
      <c r="I17" s="158">
        <f t="shared" si="0"/>
        <v>2.6633782341957862E-4</v>
      </c>
      <c r="J17" s="158">
        <f t="shared" si="0"/>
        <v>5.6310522648083631E-4</v>
      </c>
      <c r="K17" s="158">
        <f t="shared" si="4"/>
        <v>7.2940904052223193E-4</v>
      </c>
      <c r="L17" s="158">
        <f t="shared" si="0"/>
        <v>7.4841297385864309E-4</v>
      </c>
      <c r="M17" s="158">
        <f t="shared" si="0"/>
        <v>7.4841297385864309E-4</v>
      </c>
      <c r="N17" s="158">
        <f t="shared" si="0"/>
        <v>7.265256382282348E-5</v>
      </c>
      <c r="O17" s="158">
        <f t="shared" si="0"/>
        <v>2.6633782341957862E-4</v>
      </c>
      <c r="P17" s="158">
        <f t="shared" si="0"/>
        <v>3.9936014405762306E-4</v>
      </c>
      <c r="Q17" s="158">
        <f t="shared" si="0"/>
        <v>5.3201814300960512E-4</v>
      </c>
      <c r="R17" s="158">
        <f t="shared" si="0"/>
        <v>5.6310522648083631E-4</v>
      </c>
      <c r="S17" s="163">
        <f t="shared" si="0"/>
        <v>6.6311207471647779E-4</v>
      </c>
      <c r="T17" s="158">
        <f t="shared" si="0"/>
        <v>7.2940904052223193E-4</v>
      </c>
      <c r="U17" s="158">
        <f t="shared" si="0"/>
        <v>7.4841297385864309E-4</v>
      </c>
      <c r="V17" s="158">
        <f t="shared" si="0"/>
        <v>7.4841297385864309E-4</v>
      </c>
      <c r="W17" s="158">
        <f t="shared" si="0"/>
        <v>6.6311207471647779E-4</v>
      </c>
      <c r="X17" s="159">
        <f t="shared" si="5"/>
        <v>5.9963985594237699E-4</v>
      </c>
      <c r="Y17" s="60"/>
    </row>
    <row r="18" spans="2:25" x14ac:dyDescent="0.2">
      <c r="B18" s="57"/>
      <c r="C18" s="69" t="s">
        <v>84</v>
      </c>
      <c r="D18" s="70">
        <v>2E-3</v>
      </c>
      <c r="E18" s="153">
        <f>SUMIF('Type 1 Exposures'!$C$6:$C$31,'Capital requirement'!$C18,'Type 1 Exposures'!$E$6:$E$31)</f>
        <v>0</v>
      </c>
      <c r="F18" s="153">
        <f>SUMIF('Type 1 Exposures'!$C$6:$C$31,'Capital requirement'!$C18,'Type 1 Exposures'!$G$6:$G$31)</f>
        <v>0</v>
      </c>
      <c r="G18" s="158">
        <f t="shared" si="2"/>
        <v>1.580983524491477E-5</v>
      </c>
      <c r="H18" s="158">
        <f t="shared" si="0"/>
        <v>7.6036284669308147E-5</v>
      </c>
      <c r="I18" s="158">
        <f t="shared" si="0"/>
        <v>3.193024967989757E-4</v>
      </c>
      <c r="J18" s="158">
        <f t="shared" si="0"/>
        <v>8.6965042946571551E-4</v>
      </c>
      <c r="K18" s="158">
        <f t="shared" si="4"/>
        <v>1.3541185626001373E-3</v>
      </c>
      <c r="L18" s="158">
        <f t="shared" si="0"/>
        <v>1.4624345545924684E-3</v>
      </c>
      <c r="M18" s="158">
        <f t="shared" si="0"/>
        <v>1.4624345545924684E-3</v>
      </c>
      <c r="N18" s="158">
        <f t="shared" si="0"/>
        <v>7.6036284669308147E-5</v>
      </c>
      <c r="O18" s="158">
        <f t="shared" si="0"/>
        <v>3.193024967989757E-4</v>
      </c>
      <c r="P18" s="158">
        <f t="shared" si="0"/>
        <v>5.3201814300960512E-4</v>
      </c>
      <c r="Q18" s="158">
        <f t="shared" si="0"/>
        <v>7.9744115292233774E-4</v>
      </c>
      <c r="R18" s="158">
        <f t="shared" si="0"/>
        <v>8.6965042946571551E-4</v>
      </c>
      <c r="S18" s="163">
        <f t="shared" si="0"/>
        <v>1.1361670480549198E-3</v>
      </c>
      <c r="T18" s="158">
        <f t="shared" si="0"/>
        <v>1.3541185626001373E-3</v>
      </c>
      <c r="U18" s="158">
        <f t="shared" si="0"/>
        <v>1.4624345545924684E-3</v>
      </c>
      <c r="V18" s="158">
        <f t="shared" si="0"/>
        <v>1.4624345545924684E-3</v>
      </c>
      <c r="W18" s="158">
        <f t="shared" si="0"/>
        <v>1.1361670480549198E-3</v>
      </c>
      <c r="X18" s="159">
        <f t="shared" si="5"/>
        <v>1.1985588470776621E-3</v>
      </c>
      <c r="Y18" s="60"/>
    </row>
    <row r="19" spans="2:25" x14ac:dyDescent="0.2">
      <c r="B19" s="57"/>
      <c r="C19" s="69" t="s">
        <v>85</v>
      </c>
      <c r="D19" s="70">
        <v>2.3999999999999998E-3</v>
      </c>
      <c r="E19" s="153">
        <f>SUMIF('Type 1 Exposures'!$C$6:$C$31,'Capital requirement'!$C19,'Type 1 Exposures'!$E$6:$E$31)</f>
        <v>0</v>
      </c>
      <c r="F19" s="153">
        <f>SUMIF('Type 1 Exposures'!$C$6:$C$31,'Capital requirement'!$C19,'Type 1 Exposures'!$G$6:$G$31)</f>
        <v>0</v>
      </c>
      <c r="G19" s="158">
        <f t="shared" si="2"/>
        <v>1.5829620537449848E-5</v>
      </c>
      <c r="H19" s="158">
        <f t="shared" si="0"/>
        <v>7.661390237970276E-5</v>
      </c>
      <c r="I19" s="158">
        <f t="shared" si="0"/>
        <v>3.3018418235001933E-4</v>
      </c>
      <c r="J19" s="158">
        <f t="shared" si="0"/>
        <v>9.5631559256886595E-4</v>
      </c>
      <c r="K19" s="158">
        <f t="shared" si="4"/>
        <v>1.5795333333333333E-3</v>
      </c>
      <c r="L19" s="158">
        <f t="shared" si="0"/>
        <v>1.738917541047524E-3</v>
      </c>
      <c r="M19" s="158">
        <f t="shared" si="0"/>
        <v>1.738917541047524E-3</v>
      </c>
      <c r="N19" s="158">
        <f t="shared" si="0"/>
        <v>7.661390237970276E-5</v>
      </c>
      <c r="O19" s="158">
        <f t="shared" si="0"/>
        <v>3.3018418235001933E-4</v>
      </c>
      <c r="P19" s="158">
        <f t="shared" si="0"/>
        <v>5.631052264808362E-4</v>
      </c>
      <c r="Q19" s="158">
        <f t="shared" si="0"/>
        <v>8.6965042946571551E-4</v>
      </c>
      <c r="R19" s="158">
        <f t="shared" si="0"/>
        <v>9.5631559256886595E-4</v>
      </c>
      <c r="S19" s="163">
        <f t="shared" si="0"/>
        <v>1.2893855812946521E-3</v>
      </c>
      <c r="T19" s="158">
        <f t="shared" si="0"/>
        <v>1.5795333333333333E-3</v>
      </c>
      <c r="U19" s="158">
        <f t="shared" si="0"/>
        <v>1.738917541047524E-3</v>
      </c>
      <c r="V19" s="158">
        <f t="shared" si="0"/>
        <v>1.738917541047524E-3</v>
      </c>
      <c r="W19" s="158">
        <f t="shared" si="0"/>
        <v>1.2893855812946521E-3</v>
      </c>
      <c r="X19" s="159">
        <f t="shared" si="5"/>
        <v>1.4379244074311339E-3</v>
      </c>
      <c r="Y19" s="60"/>
    </row>
    <row r="20" spans="2:25" x14ac:dyDescent="0.2">
      <c r="B20" s="57"/>
      <c r="C20" s="69" t="s">
        <v>86</v>
      </c>
      <c r="D20" s="70">
        <v>5.0000000000000001E-3</v>
      </c>
      <c r="E20" s="153">
        <f>SUMIF('Type 1 Exposures'!$C$6:$C$31,'Capital requirement'!$C20,'Type 1 Exposures'!$E$6:$E$31)</f>
        <v>0</v>
      </c>
      <c r="F20" s="153">
        <f>SUMIF('Type 1 Exposures'!$C$6:$C$31,'Capital requirement'!$C20,'Type 1 Exposures'!$G$6:$G$31)</f>
        <v>0</v>
      </c>
      <c r="G20" s="163">
        <f t="shared" si="2"/>
        <v>1.5856509267079955E-5</v>
      </c>
      <c r="H20" s="158">
        <f t="shared" si="0"/>
        <v>7.8037532355478857E-5</v>
      </c>
      <c r="I20" s="158">
        <f t="shared" si="0"/>
        <v>3.6176882502728276E-4</v>
      </c>
      <c r="J20" s="158">
        <f t="shared" si="0"/>
        <v>1.2893855812946523E-3</v>
      </c>
      <c r="K20" s="158">
        <f t="shared" si="4"/>
        <v>2.7835582822085892E-3</v>
      </c>
      <c r="L20" s="158">
        <f t="shared" si="0"/>
        <v>3.4194414075845577E-3</v>
      </c>
      <c r="M20" s="158">
        <f t="shared" si="0"/>
        <v>3.4194414075845577E-3</v>
      </c>
      <c r="N20" s="158">
        <f t="shared" si="0"/>
        <v>7.8037532355478857E-5</v>
      </c>
      <c r="O20" s="158">
        <f t="shared" si="0"/>
        <v>3.6176882502728276E-4</v>
      </c>
      <c r="P20" s="158">
        <f t="shared" si="0"/>
        <v>6.6311207471647779E-4</v>
      </c>
      <c r="Q20" s="158">
        <f t="shared" si="0"/>
        <v>1.1361670480549198E-3</v>
      </c>
      <c r="R20" s="158">
        <f t="shared" si="0"/>
        <v>1.2893855812946523E-3</v>
      </c>
      <c r="S20" s="163">
        <f t="shared" si="0"/>
        <v>1.9840180360721446E-3</v>
      </c>
      <c r="T20" s="158">
        <f t="shared" si="0"/>
        <v>2.7835582822085892E-3</v>
      </c>
      <c r="U20" s="158">
        <f t="shared" si="0"/>
        <v>3.4194414075845577E-3</v>
      </c>
      <c r="V20" s="158">
        <f t="shared" si="0"/>
        <v>3.4194414075845577E-3</v>
      </c>
      <c r="W20" s="158">
        <f t="shared" si="0"/>
        <v>1.9840180360721446E-3</v>
      </c>
      <c r="X20" s="159">
        <f t="shared" si="5"/>
        <v>2.9909819639278553E-3</v>
      </c>
      <c r="Y20" s="60"/>
    </row>
    <row r="21" spans="2:25" x14ac:dyDescent="0.2">
      <c r="B21" s="57"/>
      <c r="C21" s="69" t="s">
        <v>87</v>
      </c>
      <c r="D21" s="70">
        <v>1.2E-2</v>
      </c>
      <c r="E21" s="153">
        <f>SUMIF('Type 1 Exposures'!$C$6:$C$31,'Capital requirement'!$C21,'Type 1 Exposures'!$E$6:$E$31)</f>
        <v>0</v>
      </c>
      <c r="F21" s="153">
        <f>SUMIF('Type 1 Exposures'!$C$6:$C$31,'Capital requirement'!$C21,'Type 1 Exposures'!$G$6:$G$31)</f>
        <v>0</v>
      </c>
      <c r="G21" s="158">
        <f t="shared" si="2"/>
        <v>1.5781633623432256E-5</v>
      </c>
      <c r="H21" s="158">
        <f t="shared" si="0"/>
        <v>7.8385157169494449E-5</v>
      </c>
      <c r="I21" s="158">
        <f t="shared" si="0"/>
        <v>3.7934797362187083E-4</v>
      </c>
      <c r="J21" s="158">
        <f t="shared" si="0"/>
        <v>1.5795333333333331E-3</v>
      </c>
      <c r="K21" s="158">
        <f t="shared" si="4"/>
        <v>4.7080900321543415E-3</v>
      </c>
      <c r="L21" s="158">
        <f t="shared" si="0"/>
        <v>7.1203954862976903E-3</v>
      </c>
      <c r="M21" s="158">
        <f t="shared" si="0"/>
        <v>7.1203954862976903E-3</v>
      </c>
      <c r="N21" s="158">
        <f t="shared" si="0"/>
        <v>7.8385157169494449E-5</v>
      </c>
      <c r="O21" s="158">
        <f t="shared" si="0"/>
        <v>3.7934797362187083E-4</v>
      </c>
      <c r="P21" s="158">
        <f t="shared" si="0"/>
        <v>7.2940904052223182E-4</v>
      </c>
      <c r="Q21" s="158">
        <f t="shared" si="0"/>
        <v>1.3541185626001371E-3</v>
      </c>
      <c r="R21" s="158">
        <f t="shared" si="0"/>
        <v>1.5795333333333331E-3</v>
      </c>
      <c r="S21" s="163">
        <f t="shared" si="0"/>
        <v>2.7835582822085892E-3</v>
      </c>
      <c r="T21" s="158">
        <f t="shared" si="0"/>
        <v>4.7080900321543415E-3</v>
      </c>
      <c r="U21" s="158">
        <f t="shared" si="0"/>
        <v>7.1203954862976903E-3</v>
      </c>
      <c r="V21" s="158">
        <f t="shared" si="0"/>
        <v>7.1203954862976903E-3</v>
      </c>
      <c r="W21" s="158">
        <f t="shared" si="0"/>
        <v>2.7835582822085892E-3</v>
      </c>
      <c r="X21" s="159">
        <f t="shared" si="5"/>
        <v>7.1479099678456596E-3</v>
      </c>
      <c r="Y21" s="60"/>
    </row>
    <row r="22" spans="2:25" x14ac:dyDescent="0.2">
      <c r="B22" s="57"/>
      <c r="C22" s="69" t="s">
        <v>88</v>
      </c>
      <c r="D22" s="70">
        <v>4.2000000000000003E-2</v>
      </c>
      <c r="E22" s="153">
        <f>SUMIF('Type 1 Exposures'!$C$6:$C$31,'Capital requirement'!$C22,'Type 1 Exposures'!$E$6:$E$31)</f>
        <v>0</v>
      </c>
      <c r="F22" s="153">
        <f>SUMIF('Type 1 Exposures'!$C$6:$C$31,'Capital requirement'!$C22,'Type 1 Exposures'!$G$6:$G$31)</f>
        <v>0</v>
      </c>
      <c r="G22" s="158">
        <f t="shared" si="2"/>
        <v>1.5320643025990326E-5</v>
      </c>
      <c r="H22" s="158">
        <f t="shared" si="0"/>
        <v>7.6456413433471162E-5</v>
      </c>
      <c r="I22" s="158">
        <f t="shared" si="0"/>
        <v>3.7865209777041274E-4</v>
      </c>
      <c r="J22" s="158">
        <f t="shared" si="0"/>
        <v>1.738917541047524E-3</v>
      </c>
      <c r="K22" s="158">
        <f t="shared" si="4"/>
        <v>7.1203954862976903E-3</v>
      </c>
      <c r="L22" s="158">
        <f t="shared" si="0"/>
        <v>1.5681890968266884E-2</v>
      </c>
      <c r="M22" s="158">
        <f t="shared" si="0"/>
        <v>1.5681890968266884E-2</v>
      </c>
      <c r="N22" s="158">
        <f t="shared" si="0"/>
        <v>7.6456413433471162E-5</v>
      </c>
      <c r="O22" s="158">
        <f t="shared" si="0"/>
        <v>3.7865209777041274E-4</v>
      </c>
      <c r="P22" s="158">
        <f t="shared" si="0"/>
        <v>7.4841297385864298E-4</v>
      </c>
      <c r="Q22" s="158">
        <f t="shared" si="0"/>
        <v>1.4624345545924684E-3</v>
      </c>
      <c r="R22" s="158">
        <f t="shared" si="0"/>
        <v>1.738917541047524E-3</v>
      </c>
      <c r="S22" s="163">
        <f t="shared" si="0"/>
        <v>3.4194414075845582E-3</v>
      </c>
      <c r="T22" s="158">
        <f t="shared" si="0"/>
        <v>7.1203954862976903E-3</v>
      </c>
      <c r="U22" s="158">
        <f t="shared" si="0"/>
        <v>1.5681890968266884E-2</v>
      </c>
      <c r="V22" s="158">
        <f t="shared" si="0"/>
        <v>1.5681890968266884E-2</v>
      </c>
      <c r="W22" s="158">
        <f t="shared" si="0"/>
        <v>3.4194414075845582E-3</v>
      </c>
      <c r="X22" s="159">
        <f t="shared" si="5"/>
        <v>2.4554109031733114E-2</v>
      </c>
      <c r="Y22" s="60"/>
    </row>
    <row r="23" spans="2:25" x14ac:dyDescent="0.2">
      <c r="B23" s="57"/>
      <c r="C23" s="69" t="s">
        <v>89</v>
      </c>
      <c r="D23" s="70">
        <v>4.2000000000000003E-2</v>
      </c>
      <c r="E23" s="153">
        <f>SUMIF('Type 1 Exposures'!$C$6:$C$31,'Capital requirement'!$C23,'Type 1 Exposures'!$E$6:$E$31)</f>
        <v>0</v>
      </c>
      <c r="F23" s="153">
        <f>SUMIF('Type 1 Exposures'!$C$6:$C$31,'Capital requirement'!$C23,'Type 1 Exposures'!$G$6:$G$31)</f>
        <v>0</v>
      </c>
      <c r="G23" s="158">
        <f t="shared" si="2"/>
        <v>1.5320643025990326E-5</v>
      </c>
      <c r="H23" s="158">
        <f t="shared" si="0"/>
        <v>7.6456413433471162E-5</v>
      </c>
      <c r="I23" s="158">
        <f t="shared" si="0"/>
        <v>3.7865209777041274E-4</v>
      </c>
      <c r="J23" s="158">
        <f t="shared" si="0"/>
        <v>1.738917541047524E-3</v>
      </c>
      <c r="K23" s="158">
        <f t="shared" si="4"/>
        <v>7.1203954862976903E-3</v>
      </c>
      <c r="L23" s="158">
        <f t="shared" si="0"/>
        <v>1.5681890968266884E-2</v>
      </c>
      <c r="M23" s="158">
        <f t="shared" si="0"/>
        <v>1.5681890968266884E-2</v>
      </c>
      <c r="N23" s="158">
        <f t="shared" si="0"/>
        <v>7.6456413433471162E-5</v>
      </c>
      <c r="O23" s="158">
        <f t="shared" si="0"/>
        <v>3.7865209777041274E-4</v>
      </c>
      <c r="P23" s="158">
        <f t="shared" si="0"/>
        <v>7.4841297385864298E-4</v>
      </c>
      <c r="Q23" s="158">
        <f t="shared" si="0"/>
        <v>1.4624345545924684E-3</v>
      </c>
      <c r="R23" s="158">
        <f t="shared" si="0"/>
        <v>1.738917541047524E-3</v>
      </c>
      <c r="S23" s="163">
        <f t="shared" si="0"/>
        <v>3.4194414075845582E-3</v>
      </c>
      <c r="T23" s="158">
        <f t="shared" si="0"/>
        <v>7.1203954862976903E-3</v>
      </c>
      <c r="U23" s="158">
        <f t="shared" si="0"/>
        <v>1.5681890968266884E-2</v>
      </c>
      <c r="V23" s="158">
        <f t="shared" si="0"/>
        <v>1.5681890968266884E-2</v>
      </c>
      <c r="W23" s="158">
        <f t="shared" si="0"/>
        <v>3.4194414075845582E-3</v>
      </c>
      <c r="X23" s="159">
        <f t="shared" si="5"/>
        <v>2.4554109031733114E-2</v>
      </c>
      <c r="Y23" s="60"/>
    </row>
    <row r="24" spans="2:25" ht="13.5" thickBot="1" x14ac:dyDescent="0.25">
      <c r="B24" s="57"/>
      <c r="C24" s="71" t="s">
        <v>79</v>
      </c>
      <c r="D24" s="72">
        <v>5.0000000000000001E-3</v>
      </c>
      <c r="E24" s="154">
        <f>SUMIF('Type 1 Exposures'!$C$6:$C$31,'Capital requirement'!$C24,'Type 1 Exposures'!$E$6:$E$31)</f>
        <v>0</v>
      </c>
      <c r="F24" s="154">
        <f>SUMIF('Type 1 Exposures'!$C$6:$C$31,'Capital requirement'!$C24,'Type 1 Exposures'!$G$6:$G$31)</f>
        <v>0</v>
      </c>
      <c r="G24" s="160">
        <f>($D24*(1-$D24)*G$7*(1-G$7))/((1.25)*($D24+G$7)-$D24*G$7)</f>
        <v>1.5856509267079955E-5</v>
      </c>
      <c r="H24" s="160">
        <f t="shared" si="0"/>
        <v>7.8037532355478857E-5</v>
      </c>
      <c r="I24" s="160">
        <f t="shared" si="0"/>
        <v>3.6176882502728276E-4</v>
      </c>
      <c r="J24" s="160">
        <f t="shared" si="0"/>
        <v>1.2893855812946523E-3</v>
      </c>
      <c r="K24" s="160">
        <f t="shared" si="4"/>
        <v>2.7835582822085892E-3</v>
      </c>
      <c r="L24" s="160">
        <f t="shared" si="0"/>
        <v>3.4194414075845577E-3</v>
      </c>
      <c r="M24" s="160">
        <f t="shared" si="0"/>
        <v>3.4194414075845577E-3</v>
      </c>
      <c r="N24" s="160">
        <f t="shared" si="0"/>
        <v>7.8037532355478857E-5</v>
      </c>
      <c r="O24" s="160">
        <f t="shared" si="0"/>
        <v>3.6176882502728276E-4</v>
      </c>
      <c r="P24" s="160">
        <f t="shared" si="0"/>
        <v>6.6311207471647779E-4</v>
      </c>
      <c r="Q24" s="160">
        <f t="shared" si="0"/>
        <v>1.1361670480549198E-3</v>
      </c>
      <c r="R24" s="160">
        <f t="shared" si="0"/>
        <v>1.2893855812946523E-3</v>
      </c>
      <c r="S24" s="164">
        <f t="shared" si="0"/>
        <v>1.9840180360721446E-3</v>
      </c>
      <c r="T24" s="160">
        <f t="shared" si="0"/>
        <v>2.7835582822085892E-3</v>
      </c>
      <c r="U24" s="160">
        <f t="shared" si="0"/>
        <v>3.4194414075845577E-3</v>
      </c>
      <c r="V24" s="160">
        <f t="shared" si="0"/>
        <v>3.4194414075845577E-3</v>
      </c>
      <c r="W24" s="160">
        <f>($D24*(1-$D24)*W$7*(1-W$7))/((1.25)*($D24+W$7)-$D24*W$7)</f>
        <v>1.9840180360721446E-3</v>
      </c>
      <c r="X24" s="161">
        <f t="shared" si="3"/>
        <v>2.9909819639278553E-3</v>
      </c>
      <c r="Y24" s="60"/>
    </row>
    <row r="25" spans="2:25" x14ac:dyDescent="0.2">
      <c r="B25" s="57"/>
      <c r="C25" s="58"/>
      <c r="D25" s="58"/>
      <c r="E25" s="58"/>
      <c r="F25" s="58"/>
      <c r="G25" s="58"/>
      <c r="H25" s="58"/>
      <c r="I25" s="58"/>
      <c r="J25" s="58"/>
      <c r="K25" s="58"/>
      <c r="L25" s="58"/>
      <c r="M25" s="58"/>
      <c r="N25" s="58"/>
      <c r="O25" s="58"/>
      <c r="P25" s="58"/>
      <c r="Q25" s="58"/>
      <c r="R25" s="58"/>
      <c r="S25" s="58"/>
      <c r="T25" s="58"/>
      <c r="U25" s="58"/>
      <c r="V25" s="58"/>
      <c r="W25" s="58"/>
      <c r="X25" s="59"/>
      <c r="Y25" s="60"/>
    </row>
    <row r="26" spans="2:25" ht="13.5" thickBot="1" x14ac:dyDescent="0.25">
      <c r="B26" s="57"/>
      <c r="C26" s="58"/>
      <c r="D26" s="58"/>
      <c r="E26" s="58"/>
      <c r="F26" s="58"/>
      <c r="G26" s="58"/>
      <c r="H26" s="58"/>
      <c r="I26" s="58"/>
      <c r="J26" s="58"/>
      <c r="K26" s="58"/>
      <c r="L26" s="58"/>
      <c r="M26" s="58"/>
      <c r="N26" s="58"/>
      <c r="O26" s="58"/>
      <c r="P26" s="58"/>
      <c r="Q26" s="58"/>
      <c r="R26" s="58"/>
      <c r="S26" s="58"/>
      <c r="T26" s="58"/>
      <c r="U26" s="58"/>
      <c r="V26" s="58"/>
      <c r="W26" s="58"/>
      <c r="X26" s="59"/>
      <c r="Y26" s="60"/>
    </row>
    <row r="27" spans="2:25" ht="13.5" thickBot="1" x14ac:dyDescent="0.25">
      <c r="B27" s="57"/>
      <c r="C27" s="73" t="s">
        <v>1</v>
      </c>
      <c r="D27" s="74"/>
      <c r="E27" s="75"/>
      <c r="F27" s="76"/>
      <c r="G27" s="58"/>
      <c r="H27" s="58"/>
      <c r="I27" s="58"/>
      <c r="J27" s="58"/>
      <c r="K27" s="58"/>
      <c r="L27" s="58"/>
      <c r="M27" s="58"/>
      <c r="N27" s="58"/>
      <c r="O27" s="58"/>
      <c r="P27" s="58"/>
      <c r="Q27" s="58"/>
      <c r="R27" s="58"/>
      <c r="S27" s="58"/>
      <c r="T27" s="58"/>
      <c r="U27" s="58"/>
      <c r="V27" s="58"/>
      <c r="W27" s="58"/>
      <c r="X27" s="59"/>
      <c r="Y27" s="60"/>
    </row>
    <row r="28" spans="2:25" x14ac:dyDescent="0.2">
      <c r="B28" s="57"/>
      <c r="C28" s="77"/>
      <c r="D28" s="78"/>
      <c r="E28" s="78"/>
      <c r="F28" s="79"/>
      <c r="G28" s="58"/>
      <c r="H28" s="58"/>
      <c r="I28" s="58"/>
      <c r="J28" s="58"/>
      <c r="K28" s="58"/>
      <c r="L28" s="58"/>
      <c r="M28" s="58"/>
      <c r="N28" s="58"/>
      <c r="O28" s="58"/>
      <c r="P28" s="58"/>
      <c r="Q28" s="58"/>
      <c r="R28" s="58"/>
      <c r="S28" s="58"/>
      <c r="T28" s="58"/>
      <c r="U28" s="58"/>
      <c r="V28" s="58"/>
      <c r="W28" s="58"/>
      <c r="X28" s="59"/>
      <c r="Y28" s="60"/>
    </row>
    <row r="29" spans="2:25" x14ac:dyDescent="0.2">
      <c r="B29" s="57"/>
      <c r="C29" s="80" t="s">
        <v>15</v>
      </c>
      <c r="D29" s="81"/>
      <c r="E29" s="155">
        <f t="array" ref="E29">MMULT(TRANSPOSE(E$8:E$24),MMULT($G$8:$W$24,$E$8:$E$24))+SUMPRODUCT($F$8:$F$24,$X$8:$X$24)</f>
        <v>0</v>
      </c>
      <c r="F29" s="83"/>
      <c r="G29" s="58"/>
      <c r="H29" s="58"/>
      <c r="I29" s="58"/>
      <c r="J29" s="58"/>
      <c r="K29" s="58"/>
      <c r="L29" s="58"/>
      <c r="M29" s="58"/>
      <c r="N29" s="58"/>
      <c r="O29" s="58"/>
      <c r="P29" s="58"/>
      <c r="Q29" s="58"/>
      <c r="R29" s="58"/>
      <c r="S29" s="58"/>
      <c r="T29" s="58"/>
      <c r="U29" s="58"/>
      <c r="V29" s="58"/>
      <c r="W29" s="58"/>
      <c r="X29" s="59"/>
      <c r="Y29" s="60"/>
    </row>
    <row r="30" spans="2:25" x14ac:dyDescent="0.2">
      <c r="B30" s="57"/>
      <c r="C30" s="80" t="s">
        <v>16</v>
      </c>
      <c r="D30" s="81"/>
      <c r="E30" s="165">
        <f>E29^0.5</f>
        <v>0</v>
      </c>
      <c r="F30" s="83"/>
      <c r="G30" s="58"/>
      <c r="H30" s="58"/>
      <c r="I30" s="58"/>
      <c r="J30" s="58"/>
      <c r="K30" s="58"/>
      <c r="L30" s="58"/>
      <c r="M30" s="58"/>
      <c r="N30" s="58"/>
      <c r="O30" s="58"/>
      <c r="P30" s="58"/>
      <c r="Q30" s="58"/>
      <c r="R30" s="58"/>
      <c r="S30" s="58"/>
      <c r="T30" s="58"/>
      <c r="U30" s="58"/>
      <c r="V30" s="58"/>
      <c r="W30" s="58"/>
      <c r="X30" s="59"/>
      <c r="Y30" s="60"/>
    </row>
    <row r="31" spans="2:25" x14ac:dyDescent="0.2">
      <c r="B31" s="57"/>
      <c r="C31" s="80" t="s">
        <v>17</v>
      </c>
      <c r="D31" s="81"/>
      <c r="E31" s="166">
        <f>IF(E30&lt;=0.07*SUM(E8:E24),3,IF(E30&lt;=0.2*SUM(E8:E24),5,"Use LGD"))</f>
        <v>3</v>
      </c>
      <c r="F31" s="83"/>
      <c r="G31" s="58"/>
      <c r="H31" s="58"/>
      <c r="I31" s="58"/>
      <c r="J31" s="58"/>
      <c r="K31" s="58"/>
      <c r="L31" s="58"/>
      <c r="M31" s="58"/>
      <c r="N31" s="58"/>
      <c r="O31" s="58"/>
      <c r="P31" s="58"/>
      <c r="Q31" s="58"/>
      <c r="R31" s="58"/>
      <c r="S31" s="58"/>
      <c r="T31" s="58"/>
      <c r="U31" s="58"/>
      <c r="V31" s="58"/>
      <c r="W31" s="58"/>
      <c r="X31" s="59"/>
      <c r="Y31" s="60"/>
    </row>
    <row r="32" spans="2:25" x14ac:dyDescent="0.2">
      <c r="B32" s="57"/>
      <c r="C32" s="80"/>
      <c r="D32" s="81"/>
      <c r="E32" s="81"/>
      <c r="F32" s="83"/>
      <c r="G32" s="58"/>
      <c r="H32" s="58"/>
      <c r="I32" s="58"/>
      <c r="J32" s="58"/>
      <c r="K32" s="58"/>
      <c r="L32" s="58"/>
      <c r="M32" s="58"/>
      <c r="N32" s="58"/>
      <c r="O32" s="58"/>
      <c r="P32" s="58"/>
      <c r="Q32" s="58"/>
      <c r="R32" s="58"/>
      <c r="S32" s="58"/>
      <c r="T32" s="58"/>
      <c r="U32" s="58"/>
      <c r="V32" s="58"/>
      <c r="W32" s="58"/>
      <c r="X32" s="59"/>
      <c r="Y32" s="60"/>
    </row>
    <row r="33" spans="2:25" ht="15.75" x14ac:dyDescent="0.3">
      <c r="B33" s="57"/>
      <c r="C33" s="80" t="s">
        <v>0</v>
      </c>
      <c r="D33" s="81"/>
      <c r="E33" s="166">
        <f>IF($E$31="Use LGD",SUM($E$8:$E$24),$E$30*$E$31)</f>
        <v>0</v>
      </c>
      <c r="F33" s="83"/>
      <c r="G33" s="58"/>
      <c r="H33" s="58"/>
      <c r="I33" s="58"/>
      <c r="J33" s="58"/>
      <c r="K33" s="58"/>
      <c r="L33" s="58"/>
      <c r="M33" s="58"/>
      <c r="N33" s="58"/>
      <c r="O33" s="58"/>
      <c r="P33" s="58"/>
      <c r="Q33" s="58"/>
      <c r="R33" s="58"/>
      <c r="S33" s="58"/>
      <c r="T33" s="58"/>
      <c r="U33" s="58"/>
      <c r="V33" s="58"/>
      <c r="W33" s="58"/>
      <c r="X33" s="59"/>
      <c r="Y33" s="60"/>
    </row>
    <row r="34" spans="2:25" ht="13.5" thickBot="1" x14ac:dyDescent="0.25">
      <c r="B34" s="57"/>
      <c r="C34" s="85"/>
      <c r="D34" s="86"/>
      <c r="E34" s="86"/>
      <c r="F34" s="87"/>
      <c r="G34" s="58"/>
      <c r="H34" s="58"/>
      <c r="I34" s="58"/>
      <c r="J34" s="58"/>
      <c r="K34" s="58"/>
      <c r="L34" s="58"/>
      <c r="M34" s="58"/>
      <c r="N34" s="58"/>
      <c r="O34" s="58"/>
      <c r="P34" s="58"/>
      <c r="Q34" s="58"/>
      <c r="R34" s="58"/>
      <c r="S34" s="58"/>
      <c r="T34" s="58"/>
      <c r="U34" s="58"/>
      <c r="V34" s="58"/>
      <c r="W34" s="58"/>
      <c r="X34" s="59"/>
      <c r="Y34" s="60"/>
    </row>
    <row r="35" spans="2:25" ht="13.5" thickBot="1" x14ac:dyDescent="0.25">
      <c r="B35" s="57"/>
      <c r="C35" s="58"/>
      <c r="D35" s="58"/>
      <c r="E35" s="58"/>
      <c r="F35" s="58"/>
      <c r="G35" s="58"/>
      <c r="H35" s="58"/>
      <c r="I35" s="58"/>
      <c r="J35" s="58"/>
      <c r="K35" s="58"/>
      <c r="L35" s="58"/>
      <c r="M35" s="58"/>
      <c r="N35" s="58"/>
      <c r="O35" s="58"/>
      <c r="P35" s="58"/>
      <c r="Q35" s="58"/>
      <c r="R35" s="58"/>
      <c r="S35" s="58"/>
      <c r="T35" s="58"/>
      <c r="U35" s="58"/>
      <c r="V35" s="58"/>
      <c r="W35" s="58"/>
      <c r="X35" s="59"/>
      <c r="Y35" s="60"/>
    </row>
    <row r="36" spans="2:25" ht="13.5" thickBot="1" x14ac:dyDescent="0.25">
      <c r="B36" s="57"/>
      <c r="C36" s="73" t="s">
        <v>37</v>
      </c>
      <c r="D36" s="74"/>
      <c r="E36" s="75"/>
      <c r="F36" s="76"/>
      <c r="G36" s="58"/>
      <c r="H36" s="58"/>
      <c r="I36" s="58"/>
      <c r="J36" s="58"/>
      <c r="K36" s="58"/>
      <c r="L36" s="58"/>
      <c r="M36" s="58"/>
      <c r="N36" s="58"/>
      <c r="O36" s="58"/>
      <c r="P36" s="58"/>
      <c r="Q36" s="58"/>
      <c r="R36" s="58"/>
      <c r="S36" s="58"/>
      <c r="T36" s="58"/>
      <c r="U36" s="58"/>
      <c r="V36" s="58"/>
      <c r="W36" s="58"/>
      <c r="X36" s="59"/>
      <c r="Y36" s="60"/>
    </row>
    <row r="37" spans="2:25" x14ac:dyDescent="0.2">
      <c r="B37" s="57"/>
      <c r="C37" s="77"/>
      <c r="D37" s="78"/>
      <c r="E37" s="78"/>
      <c r="F37" s="79"/>
      <c r="G37" s="58"/>
      <c r="H37" s="58"/>
      <c r="I37" s="58"/>
      <c r="J37" s="58"/>
      <c r="K37" s="58"/>
      <c r="L37" s="58"/>
      <c r="M37" s="58"/>
      <c r="N37" s="58"/>
      <c r="O37" s="58"/>
      <c r="P37" s="58"/>
      <c r="Q37" s="58"/>
      <c r="R37" s="58"/>
      <c r="S37" s="58"/>
      <c r="T37" s="58"/>
      <c r="U37" s="58"/>
      <c r="V37" s="58"/>
      <c r="W37" s="58"/>
      <c r="X37" s="59"/>
      <c r="Y37" s="60"/>
    </row>
    <row r="38" spans="2:25" ht="18" x14ac:dyDescent="0.2">
      <c r="B38" s="57"/>
      <c r="C38" s="88" t="s">
        <v>77</v>
      </c>
      <c r="D38" s="81"/>
      <c r="E38" s="142"/>
      <c r="F38" s="83"/>
      <c r="G38" s="58"/>
      <c r="H38" s="58"/>
      <c r="I38" s="58"/>
      <c r="J38" s="58"/>
      <c r="K38" s="58"/>
      <c r="L38" s="58"/>
      <c r="M38" s="58"/>
      <c r="N38" s="58"/>
      <c r="O38" s="58"/>
      <c r="P38" s="58"/>
      <c r="Q38" s="58"/>
      <c r="R38" s="58"/>
      <c r="S38" s="58"/>
      <c r="T38" s="58"/>
      <c r="U38" s="58"/>
      <c r="V38" s="58"/>
      <c r="W38" s="58"/>
      <c r="X38" s="59"/>
      <c r="Y38" s="60"/>
    </row>
    <row r="39" spans="2:25" ht="18" x14ac:dyDescent="0.2">
      <c r="B39" s="57"/>
      <c r="C39" s="88" t="s">
        <v>78</v>
      </c>
      <c r="D39" s="81"/>
      <c r="E39" s="142"/>
      <c r="F39" s="83"/>
      <c r="G39" s="58"/>
      <c r="H39" s="58"/>
      <c r="I39" s="58"/>
      <c r="J39" s="58"/>
      <c r="K39" s="58"/>
      <c r="L39" s="58"/>
      <c r="M39" s="58"/>
      <c r="N39" s="58"/>
      <c r="O39" s="58"/>
      <c r="P39" s="58"/>
      <c r="Q39" s="58"/>
      <c r="R39" s="58"/>
      <c r="S39" s="58"/>
      <c r="T39" s="58"/>
      <c r="U39" s="58"/>
      <c r="V39" s="58"/>
      <c r="W39" s="58"/>
      <c r="X39" s="59"/>
      <c r="Y39" s="60"/>
    </row>
    <row r="40" spans="2:25" x14ac:dyDescent="0.2">
      <c r="B40" s="57"/>
      <c r="C40" s="80"/>
      <c r="D40" s="81"/>
      <c r="E40" s="81"/>
      <c r="F40" s="83"/>
      <c r="G40" s="58"/>
      <c r="H40" s="58"/>
      <c r="I40" s="58"/>
      <c r="J40" s="58"/>
      <c r="K40" s="58"/>
      <c r="L40" s="58"/>
      <c r="M40" s="58"/>
      <c r="N40" s="58"/>
      <c r="O40" s="58"/>
      <c r="P40" s="58"/>
      <c r="Q40" s="58"/>
      <c r="R40" s="58"/>
      <c r="S40" s="58"/>
      <c r="T40" s="58"/>
      <c r="U40" s="58"/>
      <c r="V40" s="58"/>
      <c r="W40" s="58"/>
      <c r="X40" s="59"/>
      <c r="Y40" s="60"/>
    </row>
    <row r="41" spans="2:25" ht="15.75" x14ac:dyDescent="0.3">
      <c r="B41" s="57"/>
      <c r="C41" s="80" t="s">
        <v>38</v>
      </c>
      <c r="D41" s="81"/>
      <c r="E41" s="166">
        <f>0.9*$E$38+0.15*$E$39</f>
        <v>0</v>
      </c>
      <c r="F41" s="83"/>
      <c r="G41" s="58"/>
      <c r="H41" s="58"/>
      <c r="I41" s="58"/>
      <c r="J41" s="58"/>
      <c r="K41" s="58"/>
      <c r="L41" s="58"/>
      <c r="M41" s="58"/>
      <c r="N41" s="58"/>
      <c r="O41" s="58"/>
      <c r="P41" s="58"/>
      <c r="Q41" s="58"/>
      <c r="R41" s="58"/>
      <c r="S41" s="58"/>
      <c r="T41" s="58"/>
      <c r="U41" s="58"/>
      <c r="V41" s="58"/>
      <c r="W41" s="58"/>
      <c r="X41" s="59"/>
      <c r="Y41" s="60"/>
    </row>
    <row r="42" spans="2:25" ht="13.5" thickBot="1" x14ac:dyDescent="0.25">
      <c r="B42" s="57"/>
      <c r="C42" s="85"/>
      <c r="D42" s="86"/>
      <c r="E42" s="86"/>
      <c r="F42" s="87"/>
      <c r="G42" s="58"/>
      <c r="H42" s="58"/>
      <c r="I42" s="58"/>
      <c r="J42" s="58"/>
      <c r="K42" s="58"/>
      <c r="L42" s="58"/>
      <c r="M42" s="58"/>
      <c r="N42" s="58"/>
      <c r="O42" s="58"/>
      <c r="P42" s="58"/>
      <c r="Q42" s="58"/>
      <c r="R42" s="58"/>
      <c r="S42" s="58"/>
      <c r="T42" s="58"/>
      <c r="U42" s="58"/>
      <c r="V42" s="58"/>
      <c r="W42" s="58"/>
      <c r="X42" s="59"/>
      <c r="Y42" s="60"/>
    </row>
    <row r="43" spans="2:25" x14ac:dyDescent="0.2">
      <c r="B43" s="57"/>
      <c r="C43" s="58"/>
      <c r="D43" s="58"/>
      <c r="E43" s="58"/>
      <c r="F43" s="58"/>
      <c r="G43" s="58"/>
      <c r="H43" s="58"/>
      <c r="I43" s="58"/>
      <c r="J43" s="58"/>
      <c r="K43" s="58"/>
      <c r="L43" s="58"/>
      <c r="M43" s="58"/>
      <c r="N43" s="58"/>
      <c r="O43" s="58"/>
      <c r="P43" s="58"/>
      <c r="Q43" s="58"/>
      <c r="R43" s="58"/>
      <c r="S43" s="58"/>
      <c r="T43" s="58"/>
      <c r="U43" s="58"/>
      <c r="V43" s="58"/>
      <c r="W43" s="58"/>
      <c r="X43" s="59"/>
      <c r="Y43" s="60"/>
    </row>
    <row r="44" spans="2:25" ht="13.5" thickBot="1" x14ac:dyDescent="0.25">
      <c r="B44" s="91"/>
      <c r="C44" s="92"/>
      <c r="D44" s="92"/>
      <c r="E44" s="92"/>
      <c r="F44" s="92"/>
      <c r="G44" s="92"/>
      <c r="H44" s="92"/>
      <c r="I44" s="92"/>
      <c r="J44" s="92"/>
      <c r="K44" s="92"/>
      <c r="L44" s="92"/>
      <c r="M44" s="92"/>
      <c r="N44" s="92"/>
      <c r="O44" s="92"/>
      <c r="P44" s="92"/>
      <c r="Q44" s="92"/>
      <c r="R44" s="92"/>
      <c r="S44" s="92"/>
      <c r="T44" s="92"/>
      <c r="U44" s="92"/>
      <c r="V44" s="92"/>
      <c r="W44" s="92"/>
      <c r="X44" s="93"/>
      <c r="Y44" s="94"/>
    </row>
    <row r="45" spans="2:25" x14ac:dyDescent="0.2"/>
    <row r="46" spans="2:25" hidden="1" x14ac:dyDescent="0.2"/>
    <row r="47" spans="2:25" hidden="1" x14ac:dyDescent="0.2"/>
    <row r="48" spans="2:25"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sheetData>
  <sheetProtection algorithmName="SHA-512" hashValue="Eodn6llnFpjtOazedhyJPZcyLq+OzvrxBDOX9Qoz8yNmeafsaeyZHb8POUTwqpohmYcTXXJqb3CDFGKFCKCUyQ==" saltValue="eF3pmxx1gRBC7cOaYUgTKA==" spinCount="100000" sheet="1" objects="1" scenarios="1"/>
  <mergeCells count="1">
    <mergeCell ref="G6:X6"/>
  </mergeCells>
  <conditionalFormatting sqref="X33:X43">
    <cfRule type="cellIs" dxfId="1" priority="5" operator="equal">
      <formula>"OK"</formula>
    </cfRule>
    <cfRule type="cellIs" dxfId="0" priority="6" operator="equal">
      <formula>"ERROR"</formula>
    </cfRule>
  </conditionalFormatting>
  <dataValidations count="2">
    <dataValidation allowBlank="1" showInputMessage="1" showErrorMessage="1" prompt="See section 2.7.3. of TS16-05" sqref="C27"/>
    <dataValidation allowBlank="1" showInputMessage="1" showErrorMessage="1" prompt="See section 2.7.6. of TS16-05" sqref="C36"/>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3"/>
  <sheetViews>
    <sheetView zoomScale="85" zoomScaleNormal="85" workbookViewId="0">
      <selection activeCell="F3" sqref="F3"/>
    </sheetView>
  </sheetViews>
  <sheetFormatPr defaultColWidth="9" defaultRowHeight="14.25" x14ac:dyDescent="0.2"/>
  <cols>
    <col min="1" max="1" width="9" style="95" customWidth="1"/>
    <col min="2" max="2" width="17.5" style="95" customWidth="1"/>
    <col min="3" max="3" width="2.625" style="95" customWidth="1"/>
    <col min="4" max="4" width="20.875" style="95" customWidth="1"/>
    <col min="5" max="5" width="2.625" style="95" customWidth="1"/>
    <col min="6" max="6" width="20.125" style="95" customWidth="1"/>
    <col min="7" max="7" width="2.625" style="95" customWidth="1"/>
    <col min="8" max="8" width="20" style="95" customWidth="1"/>
    <col min="9" max="9" width="2.625" style="95" customWidth="1"/>
    <col min="10" max="10" width="9" style="95" customWidth="1"/>
    <col min="11" max="11" width="2.625" style="95" customWidth="1"/>
    <col min="12" max="12" width="9" style="95" customWidth="1"/>
    <col min="13" max="13" width="2.625" style="95" customWidth="1"/>
    <col min="14" max="15" width="9" style="95" customWidth="1"/>
    <col min="16" max="16" width="11.25" style="95" customWidth="1"/>
    <col min="17" max="16384" width="9" style="95"/>
  </cols>
  <sheetData>
    <row r="1" spans="1:15" s="47" customFormat="1" ht="15.75" x14ac:dyDescent="0.25">
      <c r="A1" s="44" t="str">
        <f ca="1">RIGHT(CELL("filename",$A$1),LEN(CELL("filename",$A$1))-FIND("]",CELL("filename",$A$1)))</f>
        <v>Mapping</v>
      </c>
      <c r="B1" s="45"/>
      <c r="C1" s="46"/>
      <c r="D1" s="46"/>
      <c r="E1" s="44"/>
      <c r="F1" s="46"/>
      <c r="G1" s="44"/>
      <c r="H1" s="46"/>
      <c r="I1" s="44"/>
      <c r="J1" s="46"/>
      <c r="K1" s="44"/>
      <c r="L1" s="46"/>
      <c r="M1" s="44"/>
      <c r="N1" s="46"/>
      <c r="O1" s="46"/>
    </row>
    <row r="2" spans="1:15" s="50" customFormat="1" ht="12.75" x14ac:dyDescent="0.2">
      <c r="A2" s="48"/>
      <c r="B2" s="48"/>
      <c r="C2" s="48"/>
      <c r="D2" s="48"/>
      <c r="E2" s="48"/>
      <c r="F2" s="48"/>
      <c r="G2" s="48"/>
      <c r="H2" s="48"/>
      <c r="I2" s="48"/>
      <c r="J2" s="49"/>
      <c r="K2" s="48"/>
      <c r="L2" s="49"/>
      <c r="M2" s="48"/>
      <c r="O2" s="48"/>
    </row>
    <row r="3" spans="1:15" ht="15" thickBot="1" x14ac:dyDescent="0.25"/>
    <row r="4" spans="1:15" ht="51.75" thickBot="1" x14ac:dyDescent="0.25">
      <c r="B4" s="96" t="s">
        <v>26</v>
      </c>
      <c r="C4" s="97"/>
      <c r="D4" s="98" t="s">
        <v>107</v>
      </c>
      <c r="E4" s="97"/>
      <c r="F4" s="98" t="s">
        <v>108</v>
      </c>
      <c r="G4" s="97"/>
      <c r="H4" s="98" t="s">
        <v>109</v>
      </c>
      <c r="I4" s="97"/>
      <c r="J4" s="99" t="s">
        <v>120</v>
      </c>
      <c r="K4" s="97"/>
      <c r="L4" s="99" t="s">
        <v>101</v>
      </c>
      <c r="M4" s="97"/>
      <c r="N4" s="98" t="s">
        <v>35</v>
      </c>
      <c r="O4" s="100"/>
    </row>
    <row r="5" spans="1:15" x14ac:dyDescent="0.2">
      <c r="B5" s="77"/>
      <c r="C5" s="78"/>
      <c r="D5" s="78"/>
      <c r="E5" s="78"/>
      <c r="F5" s="78"/>
      <c r="G5" s="78"/>
      <c r="H5" s="78"/>
      <c r="I5" s="78"/>
      <c r="J5" s="78"/>
      <c r="K5" s="78"/>
      <c r="L5" s="78"/>
      <c r="M5" s="78"/>
      <c r="N5" s="78"/>
      <c r="O5" s="79"/>
    </row>
    <row r="6" spans="1:15" x14ac:dyDescent="0.2">
      <c r="B6" s="101">
        <v>0</v>
      </c>
      <c r="C6" s="81"/>
      <c r="D6" s="84" t="s">
        <v>2</v>
      </c>
      <c r="E6" s="81"/>
      <c r="F6" s="84" t="s">
        <v>102</v>
      </c>
      <c r="G6" s="81"/>
      <c r="H6" s="84" t="s">
        <v>2</v>
      </c>
      <c r="I6" s="81"/>
      <c r="J6" s="102" t="s">
        <v>34</v>
      </c>
      <c r="K6" s="81"/>
      <c r="L6" s="102"/>
      <c r="M6" s="81"/>
      <c r="N6" s="103" t="s">
        <v>34</v>
      </c>
      <c r="O6" s="83"/>
    </row>
    <row r="7" spans="1:15" x14ac:dyDescent="0.2">
      <c r="B7" s="101">
        <v>1</v>
      </c>
      <c r="C7" s="81"/>
      <c r="D7" s="84" t="s">
        <v>105</v>
      </c>
      <c r="E7" s="81"/>
      <c r="F7" s="84" t="s">
        <v>112</v>
      </c>
      <c r="G7" s="81"/>
      <c r="H7" s="84" t="s">
        <v>116</v>
      </c>
      <c r="I7" s="81"/>
      <c r="J7" s="103" t="s">
        <v>34</v>
      </c>
      <c r="K7" s="81"/>
      <c r="L7" s="103"/>
      <c r="M7" s="81"/>
      <c r="N7" s="103" t="s">
        <v>34</v>
      </c>
      <c r="O7" s="83"/>
    </row>
    <row r="8" spans="1:15" x14ac:dyDescent="0.2">
      <c r="B8" s="101">
        <v>2</v>
      </c>
      <c r="C8" s="81"/>
      <c r="D8" s="84" t="s">
        <v>106</v>
      </c>
      <c r="E8" s="81"/>
      <c r="F8" s="84" t="s">
        <v>113</v>
      </c>
      <c r="G8" s="81"/>
      <c r="H8" s="84" t="s">
        <v>117</v>
      </c>
      <c r="I8" s="81"/>
      <c r="J8" s="103" t="s">
        <v>34</v>
      </c>
      <c r="K8" s="81"/>
      <c r="L8" s="103"/>
      <c r="M8" s="81"/>
      <c r="N8" s="103" t="s">
        <v>34</v>
      </c>
      <c r="O8" s="83"/>
    </row>
    <row r="9" spans="1:15" x14ac:dyDescent="0.2">
      <c r="B9" s="101">
        <v>3</v>
      </c>
      <c r="C9" s="81"/>
      <c r="D9" s="84" t="s">
        <v>110</v>
      </c>
      <c r="E9" s="81"/>
      <c r="F9" s="84" t="s">
        <v>114</v>
      </c>
      <c r="G9" s="81"/>
      <c r="H9" s="84" t="s">
        <v>118</v>
      </c>
      <c r="I9" s="81"/>
      <c r="J9" s="103" t="s">
        <v>34</v>
      </c>
      <c r="K9" s="81"/>
      <c r="L9" s="103"/>
      <c r="M9" s="81"/>
      <c r="N9" s="103" t="s">
        <v>34</v>
      </c>
      <c r="O9" s="83"/>
    </row>
    <row r="10" spans="1:15" x14ac:dyDescent="0.2">
      <c r="B10" s="101">
        <v>4</v>
      </c>
      <c r="C10" s="81"/>
      <c r="D10" s="84" t="s">
        <v>111</v>
      </c>
      <c r="E10" s="81"/>
      <c r="F10" s="84" t="s">
        <v>115</v>
      </c>
      <c r="G10" s="81"/>
      <c r="H10" s="84" t="s">
        <v>119</v>
      </c>
      <c r="I10" s="81"/>
      <c r="J10" s="103" t="s">
        <v>34</v>
      </c>
      <c r="K10" s="81"/>
      <c r="L10" s="103"/>
      <c r="M10" s="81"/>
      <c r="N10" s="103" t="s">
        <v>34</v>
      </c>
      <c r="O10" s="83"/>
    </row>
    <row r="11" spans="1:15" x14ac:dyDescent="0.2">
      <c r="B11" s="101">
        <v>5</v>
      </c>
      <c r="C11" s="81"/>
      <c r="D11" s="84" t="s">
        <v>4</v>
      </c>
      <c r="E11" s="81"/>
      <c r="F11" s="84" t="s">
        <v>103</v>
      </c>
      <c r="G11" s="81"/>
      <c r="H11" s="84" t="s">
        <v>4</v>
      </c>
      <c r="I11" s="81"/>
      <c r="J11" s="103" t="s">
        <v>34</v>
      </c>
      <c r="K11" s="81"/>
      <c r="L11" s="103"/>
      <c r="M11" s="81"/>
      <c r="N11" s="103" t="s">
        <v>34</v>
      </c>
      <c r="O11" s="83"/>
    </row>
    <row r="12" spans="1:15" x14ac:dyDescent="0.2">
      <c r="B12" s="101">
        <v>6</v>
      </c>
      <c r="C12" s="81"/>
      <c r="D12" s="84" t="s">
        <v>5</v>
      </c>
      <c r="E12" s="81"/>
      <c r="F12" s="84" t="s">
        <v>104</v>
      </c>
      <c r="G12" s="81"/>
      <c r="H12" s="84" t="s">
        <v>5</v>
      </c>
      <c r="I12" s="81"/>
      <c r="J12" s="103" t="s">
        <v>34</v>
      </c>
      <c r="K12" s="81"/>
      <c r="L12" s="103"/>
      <c r="M12" s="81"/>
      <c r="N12" s="84" t="s">
        <v>6</v>
      </c>
      <c r="O12" s="83"/>
    </row>
    <row r="13" spans="1:15" x14ac:dyDescent="0.2">
      <c r="B13" s="151" t="s">
        <v>90</v>
      </c>
      <c r="C13" s="81"/>
      <c r="D13" s="103"/>
      <c r="E13" s="81"/>
      <c r="F13" s="103"/>
      <c r="G13" s="81"/>
      <c r="H13" s="103"/>
      <c r="I13" s="81"/>
      <c r="J13" s="82" t="s">
        <v>28</v>
      </c>
      <c r="K13" s="81"/>
      <c r="L13" s="103"/>
      <c r="M13" s="81"/>
      <c r="N13" s="103" t="s">
        <v>34</v>
      </c>
      <c r="O13" s="83"/>
    </row>
    <row r="14" spans="1:15" x14ac:dyDescent="0.2">
      <c r="B14" s="151" t="s">
        <v>91</v>
      </c>
      <c r="C14" s="81"/>
      <c r="D14" s="103"/>
      <c r="E14" s="81"/>
      <c r="F14" s="103"/>
      <c r="G14" s="81"/>
      <c r="H14" s="103"/>
      <c r="I14" s="81"/>
      <c r="J14" s="82" t="s">
        <v>29</v>
      </c>
      <c r="K14" s="81"/>
      <c r="L14" s="103"/>
      <c r="M14" s="81"/>
      <c r="N14" s="103" t="s">
        <v>34</v>
      </c>
      <c r="O14" s="83"/>
    </row>
    <row r="15" spans="1:15" x14ac:dyDescent="0.2">
      <c r="B15" s="151" t="s">
        <v>92</v>
      </c>
      <c r="C15" s="81"/>
      <c r="D15" s="103"/>
      <c r="E15" s="81"/>
      <c r="F15" s="103"/>
      <c r="G15" s="81"/>
      <c r="H15" s="103"/>
      <c r="I15" s="81"/>
      <c r="J15" s="82" t="s">
        <v>98</v>
      </c>
      <c r="K15" s="81"/>
      <c r="L15" s="103"/>
      <c r="M15" s="81"/>
      <c r="N15" s="103" t="s">
        <v>34</v>
      </c>
      <c r="O15" s="83"/>
    </row>
    <row r="16" spans="1:15" x14ac:dyDescent="0.2">
      <c r="B16" s="151" t="s">
        <v>93</v>
      </c>
      <c r="C16" s="81"/>
      <c r="D16" s="103"/>
      <c r="E16" s="81"/>
      <c r="F16" s="103"/>
      <c r="G16" s="81"/>
      <c r="H16" s="103"/>
      <c r="I16" s="81"/>
      <c r="J16" s="82" t="s">
        <v>99</v>
      </c>
      <c r="K16" s="81"/>
      <c r="L16" s="103"/>
      <c r="M16" s="81"/>
      <c r="N16" s="103" t="s">
        <v>34</v>
      </c>
      <c r="O16" s="83"/>
    </row>
    <row r="17" spans="2:15" x14ac:dyDescent="0.2">
      <c r="B17" s="151" t="s">
        <v>94</v>
      </c>
      <c r="C17" s="81"/>
      <c r="D17" s="103"/>
      <c r="E17" s="81"/>
      <c r="F17" s="103"/>
      <c r="G17" s="81"/>
      <c r="H17" s="103"/>
      <c r="I17" s="81"/>
      <c r="J17" s="82" t="s">
        <v>30</v>
      </c>
      <c r="K17" s="81"/>
      <c r="L17" s="103"/>
      <c r="M17" s="81"/>
      <c r="N17" s="103" t="s">
        <v>34</v>
      </c>
      <c r="O17" s="83"/>
    </row>
    <row r="18" spans="2:15" x14ac:dyDescent="0.2">
      <c r="B18" s="151" t="s">
        <v>95</v>
      </c>
      <c r="C18" s="81"/>
      <c r="D18" s="103"/>
      <c r="E18" s="81"/>
      <c r="F18" s="103"/>
      <c r="G18" s="81"/>
      <c r="H18" s="103"/>
      <c r="I18" s="81"/>
      <c r="J18" s="82" t="s">
        <v>100</v>
      </c>
      <c r="K18" s="81"/>
      <c r="L18" s="103"/>
      <c r="M18" s="81"/>
      <c r="N18" s="103" t="s">
        <v>34</v>
      </c>
      <c r="O18" s="83"/>
    </row>
    <row r="19" spans="2:15" x14ac:dyDescent="0.2">
      <c r="B19" s="151" t="s">
        <v>96</v>
      </c>
      <c r="C19" s="81"/>
      <c r="D19" s="103"/>
      <c r="E19" s="81"/>
      <c r="F19" s="103"/>
      <c r="G19" s="81"/>
      <c r="H19" s="103"/>
      <c r="I19" s="81"/>
      <c r="J19" s="82" t="s">
        <v>31</v>
      </c>
      <c r="K19" s="81"/>
      <c r="L19" s="103"/>
      <c r="M19" s="81"/>
      <c r="N19" s="103" t="s">
        <v>34</v>
      </c>
      <c r="O19" s="83"/>
    </row>
    <row r="20" spans="2:15" x14ac:dyDescent="0.2">
      <c r="B20" s="151" t="s">
        <v>97</v>
      </c>
      <c r="C20" s="81"/>
      <c r="D20" s="103"/>
      <c r="E20" s="81"/>
      <c r="F20" s="103"/>
      <c r="G20" s="81"/>
      <c r="H20" s="103"/>
      <c r="I20" s="81"/>
      <c r="J20" s="82" t="s">
        <v>32</v>
      </c>
      <c r="K20" s="81"/>
      <c r="L20" s="103"/>
      <c r="M20" s="81"/>
      <c r="N20" s="103" t="s">
        <v>34</v>
      </c>
      <c r="O20" s="83"/>
    </row>
    <row r="21" spans="2:15" x14ac:dyDescent="0.2">
      <c r="B21" s="80" t="s">
        <v>89</v>
      </c>
      <c r="C21" s="81"/>
      <c r="D21" s="103"/>
      <c r="E21" s="81"/>
      <c r="F21" s="103"/>
      <c r="G21" s="81"/>
      <c r="H21" s="103"/>
      <c r="I21" s="81"/>
      <c r="J21" s="104" t="s">
        <v>33</v>
      </c>
      <c r="K21" s="81"/>
      <c r="L21" s="103"/>
      <c r="M21" s="81"/>
      <c r="N21" s="103" t="s">
        <v>34</v>
      </c>
      <c r="O21" s="83"/>
    </row>
    <row r="22" spans="2:15" x14ac:dyDescent="0.2">
      <c r="B22" s="80" t="s">
        <v>79</v>
      </c>
      <c r="C22" s="81"/>
      <c r="D22" s="103"/>
      <c r="E22" s="81"/>
      <c r="F22" s="103"/>
      <c r="G22" s="81"/>
      <c r="H22" s="103"/>
      <c r="I22" s="81"/>
      <c r="J22" s="103" t="s">
        <v>34</v>
      </c>
      <c r="K22" s="81"/>
      <c r="L22" s="104" t="s">
        <v>79</v>
      </c>
      <c r="M22" s="81"/>
      <c r="N22" s="103" t="s">
        <v>34</v>
      </c>
      <c r="O22" s="83"/>
    </row>
    <row r="23" spans="2:15" ht="15" thickBot="1" x14ac:dyDescent="0.25">
      <c r="B23" s="85"/>
      <c r="C23" s="86"/>
      <c r="D23" s="86"/>
      <c r="E23" s="86"/>
      <c r="F23" s="86"/>
      <c r="G23" s="86"/>
      <c r="H23" s="86"/>
      <c r="I23" s="86"/>
      <c r="J23" s="86"/>
      <c r="K23" s="86"/>
      <c r="L23" s="86"/>
      <c r="M23" s="86"/>
      <c r="N23" s="86"/>
      <c r="O23" s="87"/>
    </row>
  </sheetData>
  <dataValidations count="2">
    <dataValidation allowBlank="1" showInputMessage="1" showErrorMessage="1" prompt="According to 2.7.3.7. of TS16-05" sqref="J4:L4"/>
    <dataValidation allowBlank="1" showInputMessage="1" showErrorMessage="1" prompt="As per 2.7.3.8. and 2.7.3.9. of TS16-05" sqref="N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Type 1 Exposures</vt:lpstr>
      <vt:lpstr>Capital requirement</vt:lpstr>
      <vt:lpstr>Mapping</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Eltman, Sian</cp:lastModifiedBy>
  <dcterms:created xsi:type="dcterms:W3CDTF">2015-01-08T12:23:06Z</dcterms:created>
  <dcterms:modified xsi:type="dcterms:W3CDTF">2022-07-01T08:21:59Z</dcterms:modified>
</cp:coreProperties>
</file>