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reiltys\root\FSA_Home\fssuaker\Documents\"/>
    </mc:Choice>
  </mc:AlternateContent>
  <xr:revisionPtr revIDLastSave="0" documentId="13_ncr:1_{F01F69EB-86B4-4E8F-B231-4B3DD1CB28C1}" xr6:coauthVersionLast="47" xr6:coauthVersionMax="47" xr10:uidLastSave="{00000000-0000-0000-0000-000000000000}"/>
  <bookViews>
    <workbookView xWindow="57480" yWindow="-120" windowWidth="24240" windowHeight="13140" xr2:uid="{0BA2E07F-09C4-4481-A739-EDF6486E9DB2}"/>
  </bookViews>
  <sheets>
    <sheet name="Cover Sheet" sheetId="1" r:id="rId1"/>
    <sheet name="1. HQLA" sheetId="2" r:id="rId2"/>
    <sheet name="2. Outflows" sheetId="3" r:id="rId3"/>
    <sheet name="3. Inflows" sheetId="4" r:id="rId4"/>
    <sheet name="4. LCR Calculation" sheetId="2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3" i="3" l="1"/>
  <c r="H393" i="3" s="1"/>
  <c r="E392" i="3"/>
  <c r="H392" i="3" s="1"/>
  <c r="E391" i="3"/>
  <c r="H391" i="3" s="1"/>
  <c r="E390" i="3"/>
  <c r="H390" i="3" s="1"/>
  <c r="E389" i="3"/>
  <c r="H389" i="3" s="1"/>
  <c r="G2" i="1" l="1"/>
  <c r="G13" i="1"/>
  <c r="G12" i="1"/>
  <c r="G11" i="1"/>
  <c r="G10" i="1"/>
  <c r="G5" i="1"/>
  <c r="G4" i="1"/>
  <c r="G21" i="2" l="1"/>
  <c r="D25" i="3"/>
  <c r="D450" i="3"/>
  <c r="D395" i="3"/>
  <c r="D388" i="3"/>
  <c r="E399" i="3"/>
  <c r="E83" i="4"/>
  <c r="E70" i="4"/>
  <c r="E77" i="4"/>
  <c r="E64" i="4"/>
  <c r="D382" i="3"/>
  <c r="E396" i="3" l="1"/>
  <c r="E388" i="3"/>
  <c r="E395" i="3"/>
  <c r="E63" i="4"/>
  <c r="E76" i="4"/>
  <c r="H388" i="3" l="1"/>
  <c r="E135" i="3"/>
  <c r="E31" i="3"/>
  <c r="H65" i="4"/>
  <c r="H14" i="3" l="1"/>
  <c r="G6" i="2" l="1"/>
  <c r="G24" i="2"/>
  <c r="G17" i="2"/>
  <c r="D14" i="2" l="1"/>
  <c r="G26" i="2" l="1"/>
  <c r="G18" i="2"/>
  <c r="D31" i="2"/>
  <c r="G27" i="2"/>
  <c r="H310" i="3"/>
  <c r="H236" i="3"/>
  <c r="H235" i="3"/>
  <c r="H234" i="3"/>
  <c r="H233" i="3"/>
  <c r="H232" i="3"/>
  <c r="H230" i="3"/>
  <c r="H229" i="3"/>
  <c r="H228" i="3"/>
  <c r="H227" i="3"/>
  <c r="H226" i="3"/>
  <c r="H224" i="3"/>
  <c r="H223" i="3"/>
  <c r="H222" i="3"/>
  <c r="H221" i="3"/>
  <c r="H220" i="3"/>
  <c r="H218" i="3"/>
  <c r="H217" i="3"/>
  <c r="H216" i="3"/>
  <c r="H215" i="3"/>
  <c r="H214" i="3"/>
  <c r="H212" i="3"/>
  <c r="H211" i="3"/>
  <c r="H210" i="3"/>
  <c r="H209" i="3"/>
  <c r="H208" i="3"/>
  <c r="H202" i="3"/>
  <c r="H206" i="3"/>
  <c r="H205" i="3"/>
  <c r="H204" i="3"/>
  <c r="H203" i="3"/>
  <c r="H200" i="3"/>
  <c r="H197" i="3"/>
  <c r="H198" i="3"/>
  <c r="H199" i="3"/>
  <c r="H196" i="3"/>
  <c r="H171" i="3"/>
  <c r="E54" i="4"/>
  <c r="H46" i="4"/>
  <c r="H45" i="4"/>
  <c r="H47" i="4"/>
  <c r="H48" i="4"/>
  <c r="H44" i="4"/>
  <c r="H42" i="4"/>
  <c r="H38" i="4"/>
  <c r="H39" i="4"/>
  <c r="H40" i="4"/>
  <c r="H41" i="4"/>
  <c r="H33" i="4"/>
  <c r="H34" i="4"/>
  <c r="H35" i="4"/>
  <c r="H36" i="4"/>
  <c r="H32" i="4"/>
  <c r="H29" i="4"/>
  <c r="H27" i="4"/>
  <c r="H28" i="4"/>
  <c r="H30" i="4"/>
  <c r="H26" i="4"/>
  <c r="H22" i="4"/>
  <c r="H24" i="4"/>
  <c r="H21" i="4"/>
  <c r="H23" i="4"/>
  <c r="H20" i="4"/>
  <c r="H17" i="4"/>
  <c r="H15" i="4"/>
  <c r="H16" i="4"/>
  <c r="H18" i="4"/>
  <c r="H14" i="4"/>
  <c r="H12" i="4"/>
  <c r="H9" i="4"/>
  <c r="H10" i="4"/>
  <c r="H11" i="4"/>
  <c r="H8" i="4"/>
  <c r="H57" i="4"/>
  <c r="G30" i="2"/>
  <c r="G29" i="2"/>
  <c r="G28" i="2"/>
  <c r="G25" i="2"/>
  <c r="D22" i="2"/>
  <c r="G20" i="2"/>
  <c r="G19" i="2"/>
  <c r="G12" i="2"/>
  <c r="G11" i="2"/>
  <c r="G10" i="2"/>
  <c r="G13" i="2"/>
  <c r="E7" i="4"/>
  <c r="E172" i="4"/>
  <c r="E176" i="4"/>
  <c r="E173" i="4"/>
  <c r="E174" i="4"/>
  <c r="E175" i="4"/>
  <c r="H170" i="4"/>
  <c r="H166" i="4"/>
  <c r="H167" i="4"/>
  <c r="H168" i="4"/>
  <c r="H169" i="4"/>
  <c r="E165" i="4"/>
  <c r="H164" i="4"/>
  <c r="H160" i="4"/>
  <c r="H161" i="4"/>
  <c r="H162" i="4"/>
  <c r="H163" i="4"/>
  <c r="E159" i="4"/>
  <c r="E153" i="4"/>
  <c r="H155" i="4"/>
  <c r="H156" i="4"/>
  <c r="H157" i="4"/>
  <c r="H158" i="4"/>
  <c r="H154" i="4"/>
  <c r="E147" i="4"/>
  <c r="E134" i="4"/>
  <c r="H151" i="4"/>
  <c r="H149" i="4"/>
  <c r="H150" i="4"/>
  <c r="H152" i="4"/>
  <c r="H148" i="4"/>
  <c r="H139" i="4"/>
  <c r="E53" i="4"/>
  <c r="E51" i="4"/>
  <c r="E52" i="4"/>
  <c r="E50" i="4"/>
  <c r="E43" i="4"/>
  <c r="E37" i="4"/>
  <c r="E31" i="4"/>
  <c r="E25" i="4"/>
  <c r="E19" i="4"/>
  <c r="E13" i="4"/>
  <c r="E143" i="4"/>
  <c r="E142" i="4"/>
  <c r="E144" i="4"/>
  <c r="E145" i="4"/>
  <c r="E141" i="4"/>
  <c r="H136" i="4"/>
  <c r="H137" i="4"/>
  <c r="H138" i="4"/>
  <c r="H135" i="4"/>
  <c r="H130" i="4"/>
  <c r="H131" i="4"/>
  <c r="H132" i="4"/>
  <c r="H133" i="4"/>
  <c r="H129" i="4"/>
  <c r="E128" i="4"/>
  <c r="H123" i="4"/>
  <c r="H124" i="4"/>
  <c r="H125" i="4"/>
  <c r="H126" i="4"/>
  <c r="H122" i="4"/>
  <c r="H117" i="4"/>
  <c r="H118" i="4"/>
  <c r="H119" i="4"/>
  <c r="H120" i="4"/>
  <c r="H116" i="4"/>
  <c r="E121" i="4"/>
  <c r="E115" i="4"/>
  <c r="H113" i="4"/>
  <c r="H110" i="4"/>
  <c r="H111" i="4"/>
  <c r="H112" i="4"/>
  <c r="H109" i="4"/>
  <c r="H104" i="4"/>
  <c r="H105" i="4"/>
  <c r="H106" i="4"/>
  <c r="H107" i="4"/>
  <c r="H103" i="4"/>
  <c r="H98" i="4"/>
  <c r="H99" i="4"/>
  <c r="H100" i="4"/>
  <c r="H101" i="4"/>
  <c r="H97" i="4"/>
  <c r="E102" i="4"/>
  <c r="H94" i="4"/>
  <c r="H92" i="4"/>
  <c r="H93" i="4"/>
  <c r="H95" i="4"/>
  <c r="H91" i="4"/>
  <c r="E90" i="4"/>
  <c r="H87" i="4"/>
  <c r="H85" i="4"/>
  <c r="H86" i="4"/>
  <c r="H88" i="4"/>
  <c r="H84" i="4"/>
  <c r="H82" i="4"/>
  <c r="E108" i="4"/>
  <c r="E96" i="4"/>
  <c r="H79" i="4"/>
  <c r="H80" i="4"/>
  <c r="H81" i="4"/>
  <c r="H78" i="4"/>
  <c r="H75" i="4"/>
  <c r="H69" i="4"/>
  <c r="H71" i="4"/>
  <c r="H72" i="4"/>
  <c r="H73" i="4"/>
  <c r="H74" i="4"/>
  <c r="H66" i="4"/>
  <c r="H67" i="4"/>
  <c r="H68" i="4"/>
  <c r="E56" i="4"/>
  <c r="H61" i="4"/>
  <c r="H58" i="4"/>
  <c r="H59" i="4"/>
  <c r="H60" i="4"/>
  <c r="H56" i="4" l="1"/>
  <c r="H50" i="4"/>
  <c r="H52" i="4"/>
  <c r="H7" i="4"/>
  <c r="H19" i="4"/>
  <c r="H37" i="4"/>
  <c r="H147" i="4"/>
  <c r="H13" i="4"/>
  <c r="H53" i="4"/>
  <c r="H51" i="4"/>
  <c r="E114" i="4"/>
  <c r="H153" i="4"/>
  <c r="H25" i="4"/>
  <c r="G31" i="2"/>
  <c r="E178" i="4"/>
  <c r="H201" i="3"/>
  <c r="H225" i="3"/>
  <c r="H231" i="3"/>
  <c r="H207" i="3"/>
  <c r="H238" i="3"/>
  <c r="H213" i="3"/>
  <c r="H219" i="3"/>
  <c r="H195" i="3"/>
  <c r="E49" i="4"/>
  <c r="H43" i="4"/>
  <c r="H31" i="4"/>
  <c r="H54" i="4"/>
  <c r="H141" i="4"/>
  <c r="H174" i="4"/>
  <c r="H144" i="4"/>
  <c r="H145" i="4"/>
  <c r="H134" i="4"/>
  <c r="H173" i="4"/>
  <c r="H176" i="4"/>
  <c r="E6" i="4"/>
  <c r="H172" i="4"/>
  <c r="H142" i="4"/>
  <c r="H77" i="4"/>
  <c r="H115" i="4"/>
  <c r="H121" i="4"/>
  <c r="H90" i="4"/>
  <c r="H102" i="4"/>
  <c r="E140" i="4"/>
  <c r="H175" i="4"/>
  <c r="H96" i="4"/>
  <c r="H64" i="4"/>
  <c r="H83" i="4"/>
  <c r="H143" i="4"/>
  <c r="D23" i="22"/>
  <c r="H108" i="4"/>
  <c r="E171" i="4"/>
  <c r="H165" i="4"/>
  <c r="H159" i="4"/>
  <c r="H128" i="4"/>
  <c r="E127" i="4"/>
  <c r="E89" i="4"/>
  <c r="H70" i="4"/>
  <c r="E179" i="4"/>
  <c r="E180" i="4"/>
  <c r="E181" i="4"/>
  <c r="E182" i="4"/>
  <c r="H127" i="4" l="1"/>
  <c r="H6" i="4"/>
  <c r="H63" i="4"/>
  <c r="H89" i="4"/>
  <c r="H179" i="4"/>
  <c r="H76" i="4"/>
  <c r="D8" i="22"/>
  <c r="D37" i="2"/>
  <c r="G37" i="2" s="1"/>
  <c r="H171" i="4"/>
  <c r="D25" i="22" s="1"/>
  <c r="H178" i="4"/>
  <c r="H182" i="4"/>
  <c r="H194" i="3"/>
  <c r="H49" i="4"/>
  <c r="D22" i="22" s="1"/>
  <c r="H181" i="4"/>
  <c r="H180" i="4"/>
  <c r="H114" i="4"/>
  <c r="H140" i="4"/>
  <c r="D24" i="22" s="1"/>
  <c r="D413" i="3"/>
  <c r="D407" i="3"/>
  <c r="D401" i="3"/>
  <c r="E382" i="3"/>
  <c r="E376" i="3"/>
  <c r="E319" i="3"/>
  <c r="E313" i="3"/>
  <c r="E258" i="3"/>
  <c r="E251" i="3"/>
  <c r="D238" i="3"/>
  <c r="D213" i="3"/>
  <c r="D207" i="3"/>
  <c r="D201" i="3"/>
  <c r="D195" i="3"/>
  <c r="D128" i="3"/>
  <c r="D182" i="3"/>
  <c r="D161" i="3"/>
  <c r="D102" i="3"/>
  <c r="D50" i="3"/>
  <c r="E380" i="3"/>
  <c r="E379" i="3"/>
  <c r="E378" i="3"/>
  <c r="E377" i="3"/>
  <c r="D380" i="3"/>
  <c r="D379" i="3"/>
  <c r="D378" i="3"/>
  <c r="D377" i="3"/>
  <c r="D376" i="3"/>
  <c r="E332" i="3"/>
  <c r="E326" i="3"/>
  <c r="E314" i="3"/>
  <c r="E306" i="3"/>
  <c r="E300" i="3"/>
  <c r="E294" i="3"/>
  <c r="E288" i="3"/>
  <c r="E282" i="3"/>
  <c r="E276" i="3"/>
  <c r="E270" i="3"/>
  <c r="E264" i="3"/>
  <c r="H252" i="3"/>
  <c r="H239" i="3"/>
  <c r="H240" i="3"/>
  <c r="H241" i="3"/>
  <c r="H242" i="3"/>
  <c r="E239" i="3"/>
  <c r="E240" i="3"/>
  <c r="E241" i="3"/>
  <c r="E242" i="3"/>
  <c r="E238" i="3"/>
  <c r="D242" i="3"/>
  <c r="D239" i="3"/>
  <c r="D240" i="3"/>
  <c r="D241" i="3"/>
  <c r="E195" i="3"/>
  <c r="D148" i="3"/>
  <c r="E186" i="3"/>
  <c r="E183" i="3"/>
  <c r="E184" i="3"/>
  <c r="E185" i="3"/>
  <c r="E182" i="3"/>
  <c r="D186" i="3"/>
  <c r="D183" i="3"/>
  <c r="D184" i="3"/>
  <c r="D185" i="3"/>
  <c r="E175" i="3"/>
  <c r="D175" i="3"/>
  <c r="E169" i="3"/>
  <c r="D169" i="3"/>
  <c r="E165" i="3"/>
  <c r="D165" i="3"/>
  <c r="D132" i="3"/>
  <c r="D141" i="3"/>
  <c r="D135" i="3"/>
  <c r="E162" i="3"/>
  <c r="E163" i="3"/>
  <c r="E164" i="3"/>
  <c r="E161" i="3"/>
  <c r="D162" i="3"/>
  <c r="D163" i="3"/>
  <c r="D164" i="3"/>
  <c r="H136" i="3"/>
  <c r="E121" i="3"/>
  <c r="D121" i="3"/>
  <c r="E128" i="3"/>
  <c r="E106" i="3"/>
  <c r="E103" i="3"/>
  <c r="E104" i="3"/>
  <c r="E105" i="3"/>
  <c r="E102" i="3"/>
  <c r="D103" i="3"/>
  <c r="D104" i="3"/>
  <c r="D105" i="3"/>
  <c r="D106" i="3"/>
  <c r="E89" i="3"/>
  <c r="D89" i="3"/>
  <c r="E54" i="3"/>
  <c r="E51" i="3"/>
  <c r="E52" i="3"/>
  <c r="E53" i="3"/>
  <c r="E50" i="3"/>
  <c r="D54" i="3"/>
  <c r="D51" i="3"/>
  <c r="D52" i="3"/>
  <c r="D53" i="3"/>
  <c r="D37" i="3"/>
  <c r="E450" i="3"/>
  <c r="E454" i="3"/>
  <c r="E453" i="3"/>
  <c r="E452" i="3"/>
  <c r="E451" i="3"/>
  <c r="D454" i="3"/>
  <c r="D453" i="3"/>
  <c r="D452" i="3"/>
  <c r="D451" i="3"/>
  <c r="D443" i="3"/>
  <c r="E443" i="3"/>
  <c r="H448" i="3"/>
  <c r="H447" i="3"/>
  <c r="H446" i="3"/>
  <c r="H445" i="3"/>
  <c r="H444" i="3"/>
  <c r="D437" i="3"/>
  <c r="H438" i="3"/>
  <c r="H442" i="3"/>
  <c r="H440" i="3"/>
  <c r="E437" i="3"/>
  <c r="H436" i="3"/>
  <c r="H432" i="3"/>
  <c r="D431" i="3"/>
  <c r="E431" i="3"/>
  <c r="D425" i="3"/>
  <c r="H435" i="3"/>
  <c r="H434" i="3"/>
  <c r="H433" i="3"/>
  <c r="H430" i="3"/>
  <c r="H429" i="3"/>
  <c r="H428" i="3"/>
  <c r="H427" i="3"/>
  <c r="H426" i="3"/>
  <c r="E425" i="3"/>
  <c r="H424" i="3"/>
  <c r="H423" i="3"/>
  <c r="H422" i="3"/>
  <c r="H421" i="3"/>
  <c r="H420" i="3"/>
  <c r="E419" i="3"/>
  <c r="D419" i="3"/>
  <c r="H441" i="3"/>
  <c r="H439" i="3"/>
  <c r="H414" i="3"/>
  <c r="E413" i="3"/>
  <c r="H418" i="3"/>
  <c r="H417" i="3"/>
  <c r="H416" i="3"/>
  <c r="H415" i="3"/>
  <c r="H408" i="3"/>
  <c r="E407" i="3"/>
  <c r="H412" i="3"/>
  <c r="H411" i="3"/>
  <c r="H410" i="3"/>
  <c r="H409" i="3"/>
  <c r="H406" i="3"/>
  <c r="H402" i="3"/>
  <c r="H405" i="3"/>
  <c r="H404" i="3"/>
  <c r="H403" i="3"/>
  <c r="E401" i="3"/>
  <c r="H384" i="3"/>
  <c r="E398" i="3"/>
  <c r="E397" i="3"/>
  <c r="D396" i="3"/>
  <c r="D397" i="3"/>
  <c r="D398" i="3"/>
  <c r="D399" i="3"/>
  <c r="D26" i="22" l="1"/>
  <c r="E394" i="3"/>
  <c r="D394" i="3"/>
  <c r="D11" i="22"/>
  <c r="H237" i="3"/>
  <c r="E325" i="3"/>
  <c r="H177" i="4"/>
  <c r="D456" i="3"/>
  <c r="D168" i="3"/>
  <c r="D101" i="3"/>
  <c r="D188" i="3"/>
  <c r="D244" i="3" s="1"/>
  <c r="D237" i="3"/>
  <c r="D449" i="3"/>
  <c r="D194" i="3"/>
  <c r="D160" i="3"/>
  <c r="D375" i="3"/>
  <c r="H452" i="3"/>
  <c r="H454" i="3"/>
  <c r="D134" i="3"/>
  <c r="D49" i="3"/>
  <c r="E237" i="3"/>
  <c r="E188" i="3"/>
  <c r="E244" i="3" s="1"/>
  <c r="H453" i="3"/>
  <c r="D192" i="3"/>
  <c r="D248" i="3" s="1"/>
  <c r="E181" i="3"/>
  <c r="D181" i="3"/>
  <c r="E168" i="3"/>
  <c r="E101" i="3"/>
  <c r="E49" i="3"/>
  <c r="H396" i="3"/>
  <c r="H450" i="3"/>
  <c r="H451" i="3"/>
  <c r="E449" i="3"/>
  <c r="H443" i="3"/>
  <c r="H437" i="3"/>
  <c r="H431" i="3"/>
  <c r="H425" i="3"/>
  <c r="H419" i="3"/>
  <c r="H413" i="3"/>
  <c r="H407" i="3"/>
  <c r="H401" i="3"/>
  <c r="D462" i="3" l="1"/>
  <c r="H449" i="3"/>
  <c r="H383" i="3"/>
  <c r="H371" i="3"/>
  <c r="H321" i="3"/>
  <c r="H320" i="3"/>
  <c r="H387" i="3"/>
  <c r="H386" i="3"/>
  <c r="H385" i="3"/>
  <c r="H333" i="3"/>
  <c r="H327" i="3"/>
  <c r="E369" i="3"/>
  <c r="E315" i="3"/>
  <c r="E316" i="3"/>
  <c r="E317" i="3"/>
  <c r="H374" i="3"/>
  <c r="H373" i="3"/>
  <c r="H372" i="3"/>
  <c r="H370" i="3"/>
  <c r="D369" i="3"/>
  <c r="E363" i="3"/>
  <c r="D363" i="3"/>
  <c r="H368" i="3"/>
  <c r="H365" i="3"/>
  <c r="H364" i="3"/>
  <c r="H367" i="3"/>
  <c r="H366" i="3"/>
  <c r="H362" i="3"/>
  <c r="H358" i="3"/>
  <c r="E357" i="3"/>
  <c r="D357" i="3"/>
  <c r="H361" i="3"/>
  <c r="H360" i="3"/>
  <c r="H359" i="3"/>
  <c r="H356" i="3"/>
  <c r="H355" i="3"/>
  <c r="H354" i="3"/>
  <c r="H353" i="3"/>
  <c r="H352" i="3"/>
  <c r="E351" i="3"/>
  <c r="D351" i="3"/>
  <c r="D319" i="3"/>
  <c r="E345" i="3"/>
  <c r="E339" i="3"/>
  <c r="H340" i="3"/>
  <c r="D332" i="3"/>
  <c r="D326" i="3"/>
  <c r="D115" i="3"/>
  <c r="D129" i="3"/>
  <c r="D130" i="3"/>
  <c r="D190" i="3" s="1"/>
  <c r="D246" i="3" s="1"/>
  <c r="D131" i="3"/>
  <c r="D191" i="3" s="1"/>
  <c r="D247" i="3" s="1"/>
  <c r="E129" i="3"/>
  <c r="E130" i="3"/>
  <c r="E190" i="3" s="1"/>
  <c r="E246" i="3" s="1"/>
  <c r="E131" i="3"/>
  <c r="E191" i="3" s="1"/>
  <c r="E247" i="3" s="1"/>
  <c r="E132" i="3"/>
  <c r="E192" i="3" s="1"/>
  <c r="E248" i="3" s="1"/>
  <c r="H122" i="3"/>
  <c r="H116" i="3"/>
  <c r="D345" i="3"/>
  <c r="D339" i="3"/>
  <c r="H350" i="3"/>
  <c r="H349" i="3"/>
  <c r="H348" i="3"/>
  <c r="H347" i="3"/>
  <c r="H346" i="3"/>
  <c r="H344" i="3"/>
  <c r="H343" i="3"/>
  <c r="H342" i="3"/>
  <c r="H341" i="3"/>
  <c r="H337" i="3"/>
  <c r="H336" i="3"/>
  <c r="H335" i="3"/>
  <c r="H334" i="3"/>
  <c r="H331" i="3"/>
  <c r="H324" i="3"/>
  <c r="H330" i="3"/>
  <c r="H329" i="3"/>
  <c r="H328" i="3"/>
  <c r="H323" i="3"/>
  <c r="H322" i="3"/>
  <c r="H308" i="3"/>
  <c r="H307" i="3"/>
  <c r="H311" i="3"/>
  <c r="H309" i="3"/>
  <c r="H302" i="3"/>
  <c r="H303" i="3"/>
  <c r="H304" i="3"/>
  <c r="H305" i="3"/>
  <c r="H301" i="3"/>
  <c r="H291" i="3"/>
  <c r="H299" i="3"/>
  <c r="H298" i="3"/>
  <c r="H297" i="3"/>
  <c r="H296" i="3"/>
  <c r="H295" i="3"/>
  <c r="H293" i="3"/>
  <c r="H289" i="3"/>
  <c r="H292" i="3"/>
  <c r="H290" i="3"/>
  <c r="H284" i="3"/>
  <c r="H287" i="3"/>
  <c r="H286" i="3"/>
  <c r="H283" i="3"/>
  <c r="H285" i="3"/>
  <c r="H281" i="3"/>
  <c r="H277" i="3"/>
  <c r="H278" i="3"/>
  <c r="H272" i="3"/>
  <c r="H266" i="3"/>
  <c r="H280" i="3"/>
  <c r="H279" i="3"/>
  <c r="H269" i="3"/>
  <c r="H265" i="3"/>
  <c r="H263" i="3"/>
  <c r="H259" i="3"/>
  <c r="H275" i="3"/>
  <c r="H274" i="3"/>
  <c r="H273" i="3"/>
  <c r="H271" i="3"/>
  <c r="H268" i="3"/>
  <c r="H267" i="3"/>
  <c r="H261" i="3"/>
  <c r="H260" i="3"/>
  <c r="H262" i="3"/>
  <c r="H254" i="3"/>
  <c r="H253" i="3"/>
  <c r="H255" i="3"/>
  <c r="H256" i="3"/>
  <c r="H176" i="3"/>
  <c r="E231" i="3"/>
  <c r="H178" i="3"/>
  <c r="H174" i="3"/>
  <c r="D231" i="3"/>
  <c r="H395" i="3" l="1"/>
  <c r="H382" i="3"/>
  <c r="H306" i="3"/>
  <c r="E338" i="3"/>
  <c r="H378" i="3"/>
  <c r="D338" i="3"/>
  <c r="D325" i="3"/>
  <c r="H379" i="3"/>
  <c r="H376" i="3"/>
  <c r="H380" i="3"/>
  <c r="E312" i="3"/>
  <c r="H377" i="3"/>
  <c r="H313" i="3"/>
  <c r="H251" i="3"/>
  <c r="E189" i="3"/>
  <c r="E245" i="3" s="1"/>
  <c r="E127" i="3"/>
  <c r="H128" i="3"/>
  <c r="D189" i="3"/>
  <c r="D245" i="3" s="1"/>
  <c r="D243" i="3" s="1"/>
  <c r="D127" i="3"/>
  <c r="H399" i="3"/>
  <c r="E456" i="3"/>
  <c r="E462" i="3" s="1"/>
  <c r="H397" i="3"/>
  <c r="H398" i="3"/>
  <c r="E459" i="3"/>
  <c r="D458" i="3"/>
  <c r="H332" i="3"/>
  <c r="D460" i="3"/>
  <c r="E458" i="3"/>
  <c r="H369" i="3"/>
  <c r="H319" i="3"/>
  <c r="H315" i="3"/>
  <c r="D457" i="3"/>
  <c r="E457" i="3"/>
  <c r="E460" i="3"/>
  <c r="H326" i="3"/>
  <c r="H317" i="3"/>
  <c r="H314" i="3"/>
  <c r="H316" i="3"/>
  <c r="D459" i="3"/>
  <c r="H363" i="3"/>
  <c r="H345" i="3"/>
  <c r="H357" i="3"/>
  <c r="H351" i="3"/>
  <c r="H339" i="3"/>
  <c r="H294" i="3"/>
  <c r="H300" i="3"/>
  <c r="H288" i="3"/>
  <c r="H276" i="3"/>
  <c r="H282" i="3"/>
  <c r="H270" i="3"/>
  <c r="H264" i="3"/>
  <c r="H258" i="3"/>
  <c r="H394" i="3" l="1"/>
  <c r="H325" i="3"/>
  <c r="D455" i="3"/>
  <c r="H460" i="3"/>
  <c r="E455" i="3"/>
  <c r="E375" i="3"/>
  <c r="H458" i="3"/>
  <c r="H457" i="3"/>
  <c r="H456" i="3"/>
  <c r="H312" i="3"/>
  <c r="H459" i="3"/>
  <c r="H338" i="3"/>
  <c r="H455" i="3" l="1"/>
  <c r="D18" i="22" s="1"/>
  <c r="H375" i="3"/>
  <c r="E141" i="3"/>
  <c r="E134" i="3" s="1"/>
  <c r="E225" i="3"/>
  <c r="D225" i="3"/>
  <c r="E219" i="3"/>
  <c r="D219" i="3"/>
  <c r="E213" i="3"/>
  <c r="E207" i="3"/>
  <c r="E201" i="3"/>
  <c r="E194" i="3" s="1"/>
  <c r="H100" i="3"/>
  <c r="H99" i="3"/>
  <c r="H98" i="3"/>
  <c r="H97" i="3"/>
  <c r="H90" i="3"/>
  <c r="H180" i="3"/>
  <c r="H186" i="3" s="1"/>
  <c r="H179" i="3"/>
  <c r="H177" i="3"/>
  <c r="H172" i="3"/>
  <c r="H184" i="3" s="1"/>
  <c r="H170" i="3"/>
  <c r="H155" i="3"/>
  <c r="H173" i="3"/>
  <c r="D154" i="3"/>
  <c r="D147" i="3" s="1"/>
  <c r="H156" i="3"/>
  <c r="H157" i="3"/>
  <c r="H158" i="3"/>
  <c r="H159" i="3"/>
  <c r="H150" i="3"/>
  <c r="H151" i="3"/>
  <c r="H152" i="3"/>
  <c r="H153" i="3"/>
  <c r="H149" i="3"/>
  <c r="H142" i="3"/>
  <c r="H143" i="3"/>
  <c r="H144" i="3"/>
  <c r="H145" i="3"/>
  <c r="H146" i="3"/>
  <c r="H137" i="3"/>
  <c r="H138" i="3"/>
  <c r="H139" i="3"/>
  <c r="H140" i="3"/>
  <c r="E154" i="3"/>
  <c r="E148" i="3"/>
  <c r="H117" i="3"/>
  <c r="E115" i="3"/>
  <c r="E95" i="3"/>
  <c r="D65" i="3"/>
  <c r="H123" i="3"/>
  <c r="H124" i="3"/>
  <c r="H125" i="3"/>
  <c r="H126" i="3"/>
  <c r="H118" i="3"/>
  <c r="H119" i="3"/>
  <c r="H120" i="3"/>
  <c r="H84" i="3"/>
  <c r="G22" i="2"/>
  <c r="D36" i="2" s="1"/>
  <c r="G36" i="2" s="1"/>
  <c r="G9" i="2"/>
  <c r="G7" i="2"/>
  <c r="H45" i="3"/>
  <c r="D95" i="3"/>
  <c r="D43" i="3"/>
  <c r="H94" i="3"/>
  <c r="H93" i="3"/>
  <c r="H92" i="3"/>
  <c r="H91" i="3"/>
  <c r="E71" i="3"/>
  <c r="D71" i="3"/>
  <c r="H88" i="3"/>
  <c r="H87" i="3"/>
  <c r="H86" i="3"/>
  <c r="H85" i="3"/>
  <c r="H82" i="3"/>
  <c r="E83" i="3"/>
  <c r="E77" i="3"/>
  <c r="D83" i="3"/>
  <c r="D77" i="3"/>
  <c r="H81" i="3"/>
  <c r="H80" i="3"/>
  <c r="H79" i="3"/>
  <c r="H78" i="3"/>
  <c r="H76" i="3"/>
  <c r="H75" i="3"/>
  <c r="H73" i="3"/>
  <c r="H74" i="3"/>
  <c r="H72" i="3"/>
  <c r="E65" i="3"/>
  <c r="H70" i="3"/>
  <c r="H69" i="3"/>
  <c r="H68" i="3"/>
  <c r="H16" i="3"/>
  <c r="H67" i="3"/>
  <c r="H66" i="3"/>
  <c r="E13" i="3"/>
  <c r="D13" i="3"/>
  <c r="D7" i="22" l="1"/>
  <c r="H175" i="3"/>
  <c r="G14" i="2"/>
  <c r="H165" i="3"/>
  <c r="H161" i="3"/>
  <c r="H185" i="3"/>
  <c r="H164" i="3"/>
  <c r="H183" i="3"/>
  <c r="H132" i="3"/>
  <c r="H162" i="3"/>
  <c r="H104" i="3"/>
  <c r="H102" i="3"/>
  <c r="H188" i="3" s="1"/>
  <c r="H105" i="3"/>
  <c r="H121" i="3"/>
  <c r="H103" i="3"/>
  <c r="H106" i="3"/>
  <c r="H163" i="3"/>
  <c r="H169" i="3"/>
  <c r="H182" i="3"/>
  <c r="H89" i="3"/>
  <c r="H130" i="3"/>
  <c r="H129" i="3"/>
  <c r="H115" i="3"/>
  <c r="H131" i="3"/>
  <c r="E160" i="3"/>
  <c r="E463" i="3"/>
  <c r="H95" i="3"/>
  <c r="D463" i="3"/>
  <c r="D465" i="3"/>
  <c r="E466" i="3"/>
  <c r="H154" i="3"/>
  <c r="D466" i="3"/>
  <c r="E465" i="3"/>
  <c r="E464" i="3"/>
  <c r="H141" i="3"/>
  <c r="H135" i="3"/>
  <c r="H148" i="3"/>
  <c r="E147" i="3"/>
  <c r="H65" i="3"/>
  <c r="H71" i="3"/>
  <c r="H77" i="3"/>
  <c r="H83" i="3"/>
  <c r="E19" i="3"/>
  <c r="D19" i="3"/>
  <c r="H21" i="3"/>
  <c r="H48" i="3"/>
  <c r="H47" i="3"/>
  <c r="H46" i="3"/>
  <c r="E43" i="3"/>
  <c r="H42" i="3"/>
  <c r="H41" i="3"/>
  <c r="H40" i="3"/>
  <c r="H39" i="3"/>
  <c r="H38" i="3"/>
  <c r="E37" i="3"/>
  <c r="H36" i="3"/>
  <c r="H35" i="3"/>
  <c r="H34" i="3"/>
  <c r="H33" i="3"/>
  <c r="H32" i="3"/>
  <c r="D31" i="3"/>
  <c r="H30" i="3"/>
  <c r="H29" i="3"/>
  <c r="H28" i="3"/>
  <c r="H27" i="3"/>
  <c r="H26" i="3"/>
  <c r="E25" i="3"/>
  <c r="H24" i="3"/>
  <c r="H23" i="3"/>
  <c r="H22" i="3"/>
  <c r="H20" i="3"/>
  <c r="H18" i="3"/>
  <c r="H17" i="3"/>
  <c r="H15" i="3"/>
  <c r="D35" i="2" l="1"/>
  <c r="G35" i="2" s="1"/>
  <c r="H244" i="3"/>
  <c r="D6" i="22"/>
  <c r="H192" i="3"/>
  <c r="H248" i="3" s="1"/>
  <c r="H466" i="3" s="1"/>
  <c r="D10" i="22"/>
  <c r="H181" i="3"/>
  <c r="H168" i="3"/>
  <c r="H191" i="3"/>
  <c r="H247" i="3" s="1"/>
  <c r="H160" i="3"/>
  <c r="E461" i="3"/>
  <c r="H190" i="3"/>
  <c r="H246" i="3" s="1"/>
  <c r="H52" i="3"/>
  <c r="H189" i="3"/>
  <c r="H245" i="3" s="1"/>
  <c r="H54" i="3"/>
  <c r="H50" i="3"/>
  <c r="H134" i="3"/>
  <c r="H127" i="3"/>
  <c r="H51" i="3"/>
  <c r="H53" i="3"/>
  <c r="H101" i="3"/>
  <c r="H13" i="3"/>
  <c r="H147" i="3"/>
  <c r="E187" i="3"/>
  <c r="E243" i="3"/>
  <c r="D187" i="3"/>
  <c r="H19" i="3"/>
  <c r="H43" i="3"/>
  <c r="H25" i="3"/>
  <c r="H37" i="3"/>
  <c r="H31" i="3"/>
  <c r="H49" i="3" l="1"/>
  <c r="D16" i="22" s="1"/>
  <c r="H187" i="3"/>
  <c r="H243" i="3"/>
  <c r="D9" i="22"/>
  <c r="G38" i="2"/>
  <c r="D17" i="22"/>
  <c r="H465" i="3"/>
  <c r="H464" i="3"/>
  <c r="H463" i="3"/>
  <c r="D464" i="3"/>
  <c r="D461" i="3" s="1"/>
  <c r="D19" i="22" l="1"/>
  <c r="D20" i="22" s="1"/>
  <c r="D27" i="22" s="1"/>
  <c r="D28" i="22" s="1"/>
  <c r="G39" i="2"/>
  <c r="D13" i="22" s="1"/>
  <c r="D12" i="22"/>
  <c r="H462" i="3"/>
  <c r="H461" i="3" s="1"/>
  <c r="G41" i="2" l="1"/>
  <c r="D14" i="22" s="1"/>
  <c r="D29" i="22" s="1"/>
</calcChain>
</file>

<file path=xl/sharedStrings.xml><?xml version="1.0" encoding="utf-8"?>
<sst xmlns="http://schemas.openxmlformats.org/spreadsheetml/2006/main" count="1459" uniqueCount="926">
  <si>
    <t>LA.1</t>
  </si>
  <si>
    <t>LA.2</t>
  </si>
  <si>
    <t>LA.3</t>
  </si>
  <si>
    <t>LA.4</t>
  </si>
  <si>
    <t>LA.5</t>
  </si>
  <si>
    <t>LA.6</t>
  </si>
  <si>
    <t>LA.7</t>
  </si>
  <si>
    <t>Adjusted Level 1 HQLA</t>
  </si>
  <si>
    <t>Adjusted Level 2A HQLA</t>
  </si>
  <si>
    <t>Adjusted Level 2B HQLA</t>
  </si>
  <si>
    <t>A</t>
  </si>
  <si>
    <t>A.1</t>
  </si>
  <si>
    <t>A.2</t>
  </si>
  <si>
    <t>A.3</t>
  </si>
  <si>
    <t>A.4</t>
  </si>
  <si>
    <t>A.5</t>
  </si>
  <si>
    <t>A.6</t>
  </si>
  <si>
    <t>A.7</t>
  </si>
  <si>
    <t>A.8</t>
  </si>
  <si>
    <t>Central bank reserves</t>
  </si>
  <si>
    <t>B</t>
  </si>
  <si>
    <t>B.1</t>
  </si>
  <si>
    <t>B.2</t>
  </si>
  <si>
    <t>B.3</t>
  </si>
  <si>
    <t>B.4</t>
  </si>
  <si>
    <t>B.5</t>
  </si>
  <si>
    <t>B.6</t>
  </si>
  <si>
    <t>B.7</t>
  </si>
  <si>
    <t>Total Level 2A HQLA</t>
  </si>
  <si>
    <t>B.8</t>
  </si>
  <si>
    <t>C</t>
  </si>
  <si>
    <t>Residential mortgage backed securities</t>
  </si>
  <si>
    <t>Non-financial corporate debt securities with lower rating</t>
  </si>
  <si>
    <t>Non-financial common equity shares</t>
  </si>
  <si>
    <t>Sovereign and central bank debt securities rated BBB+ to BBB-</t>
  </si>
  <si>
    <t>Total Level 2B HQLA</t>
  </si>
  <si>
    <t>C.1</t>
  </si>
  <si>
    <t>C.2</t>
  </si>
  <si>
    <t>C.3</t>
  </si>
  <si>
    <t>C.4</t>
  </si>
  <si>
    <t>C.5</t>
  </si>
  <si>
    <t>C.6</t>
  </si>
  <si>
    <t>C.7</t>
  </si>
  <si>
    <t>Non-financial corporate debt securities (including commercial paper)</t>
  </si>
  <si>
    <t>Covered bonds (not self-issued)</t>
  </si>
  <si>
    <t>Retail Deposits (Individuals)</t>
  </si>
  <si>
    <t>Operational Deposits generated by clearing, custody and cash management activities</t>
  </si>
  <si>
    <t>B.9</t>
  </si>
  <si>
    <t>B.10</t>
  </si>
  <si>
    <t>B.11</t>
  </si>
  <si>
    <t>B.12</t>
  </si>
  <si>
    <t>B.13</t>
  </si>
  <si>
    <t>B.15</t>
  </si>
  <si>
    <t>B.14</t>
  </si>
  <si>
    <t>D</t>
  </si>
  <si>
    <t>Committed Credit and liquidity Facilities</t>
  </si>
  <si>
    <t>Contractual obligations to extend funds within a 30-day period</t>
  </si>
  <si>
    <t>D.1</t>
  </si>
  <si>
    <t>D.2</t>
  </si>
  <si>
    <t>D.3</t>
  </si>
  <si>
    <t>D.4</t>
  </si>
  <si>
    <t>D.5</t>
  </si>
  <si>
    <t>D.6</t>
  </si>
  <si>
    <t>D.7</t>
  </si>
  <si>
    <t>D.8</t>
  </si>
  <si>
    <t>Other contingent funding obligations</t>
  </si>
  <si>
    <t>A.2.1</t>
  </si>
  <si>
    <t>A.2.2</t>
  </si>
  <si>
    <t>A.2.3</t>
  </si>
  <si>
    <t>A.2.4</t>
  </si>
  <si>
    <t>A.2.5</t>
  </si>
  <si>
    <t>A.1.1</t>
  </si>
  <si>
    <t>A.1.2</t>
  </si>
  <si>
    <t>A.1.3</t>
  </si>
  <si>
    <t>A.1.4</t>
  </si>
  <si>
    <t>A.1.5</t>
  </si>
  <si>
    <t>Stable retail deposits: Individuals (3% run-off factor) - to be left blank</t>
  </si>
  <si>
    <t>A.3.1</t>
  </si>
  <si>
    <t>A.3.2</t>
  </si>
  <si>
    <t>A.3.3</t>
  </si>
  <si>
    <t>A.3.4</t>
  </si>
  <si>
    <t>A.3.5</t>
  </si>
  <si>
    <t>A.4.1</t>
  </si>
  <si>
    <t>A.4.2</t>
  </si>
  <si>
    <t>A.4.3</t>
  </si>
  <si>
    <t>A.4.4</t>
  </si>
  <si>
    <t>A.4.5</t>
  </si>
  <si>
    <t>A.5.1</t>
  </si>
  <si>
    <t>A.5.2</t>
  </si>
  <si>
    <t>A.5.3</t>
  </si>
  <si>
    <t>A.5.4</t>
  </si>
  <si>
    <t>A.5.5</t>
  </si>
  <si>
    <t>A.6.1</t>
  </si>
  <si>
    <t>A.6.2</t>
  </si>
  <si>
    <t>A.6.3</t>
  </si>
  <si>
    <t>A.6.4</t>
  </si>
  <si>
    <t>A.6.5</t>
  </si>
  <si>
    <t>A.7.1</t>
  </si>
  <si>
    <t>A.7.2</t>
  </si>
  <si>
    <t>A.7.3</t>
  </si>
  <si>
    <t>A.7.4</t>
  </si>
  <si>
    <t>A.7.5</t>
  </si>
  <si>
    <t>A.8.1</t>
  </si>
  <si>
    <t>A.8.2</t>
  </si>
  <si>
    <t>A.8.3</t>
  </si>
  <si>
    <t>A.8.4</t>
  </si>
  <si>
    <t>A.8.5</t>
  </si>
  <si>
    <t>B.8.1</t>
  </si>
  <si>
    <t>B.8.2</t>
  </si>
  <si>
    <t>B.8.3</t>
  </si>
  <si>
    <t>B.8.4</t>
  </si>
  <si>
    <t>B.8.5</t>
  </si>
  <si>
    <t>B.1.1</t>
  </si>
  <si>
    <t>B.4.1</t>
  </si>
  <si>
    <t>B.4.2</t>
  </si>
  <si>
    <t>B.4.3</t>
  </si>
  <si>
    <t>B.4.4</t>
  </si>
  <si>
    <t>B.4.5</t>
  </si>
  <si>
    <t>B.5.1</t>
  </si>
  <si>
    <t>B.5.2</t>
  </si>
  <si>
    <t>B.5.3</t>
  </si>
  <si>
    <t>B.5.4</t>
  </si>
  <si>
    <t>B.5.5</t>
  </si>
  <si>
    <t>B.6.1</t>
  </si>
  <si>
    <t>B.6.2</t>
  </si>
  <si>
    <t>B.6.3</t>
  </si>
  <si>
    <t>B.6.4</t>
  </si>
  <si>
    <t>B.6.5</t>
  </si>
  <si>
    <t>B.3.1</t>
  </si>
  <si>
    <t>B.3.2</t>
  </si>
  <si>
    <t>B.3.3</t>
  </si>
  <si>
    <t>B.3.4</t>
  </si>
  <si>
    <t>B.3.5</t>
  </si>
  <si>
    <t>B.2.1</t>
  </si>
  <si>
    <t>B.2.2</t>
  </si>
  <si>
    <t>B.2.3</t>
  </si>
  <si>
    <t>B.2.4</t>
  </si>
  <si>
    <t>B.2.5</t>
  </si>
  <si>
    <t>B.1.2</t>
  </si>
  <si>
    <t>B.1.3</t>
  </si>
  <si>
    <t>B.1.4</t>
  </si>
  <si>
    <t>B.1.5</t>
  </si>
  <si>
    <t>Stable deposits: Non-financial small businesses (3% run-off factor) – to be left blank</t>
  </si>
  <si>
    <t>B.7.1</t>
  </si>
  <si>
    <t>B.7.2</t>
  </si>
  <si>
    <t>B.7.3</t>
  </si>
  <si>
    <t>B.7.4</t>
  </si>
  <si>
    <t>B.7.5</t>
  </si>
  <si>
    <t>L.2A.1</t>
  </si>
  <si>
    <t>L.1.7</t>
  </si>
  <si>
    <t>L.1.6</t>
  </si>
  <si>
    <t>L.1.5</t>
  </si>
  <si>
    <t>L.1.4</t>
  </si>
  <si>
    <t>L.1.3</t>
  </si>
  <si>
    <t>L.1.2</t>
  </si>
  <si>
    <t>L.1.1</t>
  </si>
  <si>
    <t>Level 1</t>
  </si>
  <si>
    <t>Level 2</t>
  </si>
  <si>
    <t>L.2A.2</t>
  </si>
  <si>
    <t>L.2A.3</t>
  </si>
  <si>
    <t>L.2A.4</t>
  </si>
  <si>
    <t>L.2A.5</t>
  </si>
  <si>
    <t>Level 2B</t>
  </si>
  <si>
    <t>L.2B.1</t>
  </si>
  <si>
    <t>L.2B.2</t>
  </si>
  <si>
    <t>L.2B.3</t>
  </si>
  <si>
    <t>L.2B.4</t>
  </si>
  <si>
    <t>L.2B.5</t>
  </si>
  <si>
    <t>L.2B.6</t>
  </si>
  <si>
    <t>L.2B.7</t>
  </si>
  <si>
    <t>L.1.3.1</t>
  </si>
  <si>
    <t>L.1.3.2</t>
  </si>
  <si>
    <t>B.12.1</t>
  </si>
  <si>
    <t>B.12.2</t>
  </si>
  <si>
    <t>B.13.1</t>
  </si>
  <si>
    <t>B.13.2</t>
  </si>
  <si>
    <t>B.14.1</t>
  </si>
  <si>
    <t>B.14.2</t>
  </si>
  <si>
    <t>Unsecured wholesale funding provided by other legal entity customers, of which:</t>
  </si>
  <si>
    <t>B.9.1</t>
  </si>
  <si>
    <t>B.9.2</t>
  </si>
  <si>
    <t>B.9.3</t>
  </si>
  <si>
    <t>B.9.4</t>
  </si>
  <si>
    <t>B.9.5</t>
  </si>
  <si>
    <t>B.10.1</t>
  </si>
  <si>
    <t>B.10.2</t>
  </si>
  <si>
    <t>B.10.3</t>
  </si>
  <si>
    <t>B.10.4</t>
  </si>
  <si>
    <t>B.10.5</t>
  </si>
  <si>
    <t>B.11.1</t>
  </si>
  <si>
    <t>B.11.2</t>
  </si>
  <si>
    <t>B.11.3</t>
  </si>
  <si>
    <t>B.11.4</t>
  </si>
  <si>
    <t>B.11.5</t>
  </si>
  <si>
    <t>B.13.1.1</t>
  </si>
  <si>
    <t>B.13.1.2</t>
  </si>
  <si>
    <t>B.13.1.3</t>
  </si>
  <si>
    <t>B.13.1.4</t>
  </si>
  <si>
    <t>B.13.1.5</t>
  </si>
  <si>
    <t>B.13.2.1</t>
  </si>
  <si>
    <t>B.13.2.2</t>
  </si>
  <si>
    <t>B.13.2.3</t>
  </si>
  <si>
    <t>B.13.2.4</t>
  </si>
  <si>
    <t>B.13.2.5</t>
  </si>
  <si>
    <t>B.14.1.1</t>
  </si>
  <si>
    <t>B.14.1.2</t>
  </si>
  <si>
    <t>B.14.1.3</t>
  </si>
  <si>
    <t>B.14.1.4</t>
  </si>
  <si>
    <t>B.14.1.5</t>
  </si>
  <si>
    <t>B.14.2.1</t>
  </si>
  <si>
    <t>B.14.2.2</t>
  </si>
  <si>
    <t>B.14.2.3</t>
  </si>
  <si>
    <t>B.14.2.4</t>
  </si>
  <si>
    <t>B.14.2.5</t>
  </si>
  <si>
    <t>B.15.1</t>
  </si>
  <si>
    <t>B.15.2</t>
  </si>
  <si>
    <t>B.15.3</t>
  </si>
  <si>
    <t>B.15.4</t>
  </si>
  <si>
    <t>B.15.5</t>
  </si>
  <si>
    <t>Cash Outflows - Additional Requirements</t>
  </si>
  <si>
    <t>Increased  liquidity needs related to downgrade triggers embedded in financing transactions, derivatives and other contracts (100% run-off factor)</t>
  </si>
  <si>
    <t>Increased liquidity needs related to the potential for valuation changes on posted collateral securing derivative and other transactions: Level 1 HQLA (0%  run-off factor)</t>
  </si>
  <si>
    <t>Increased liquidity  needs related to the potential for valuation changes on posted collateral securing derivative and other transactions: Non-Level 1 HQLA (20% run-off factor)</t>
  </si>
  <si>
    <t>Increased liquidity needs related to excess non-segregated collateral held by the bank that could contractually be called at any time by the counterparty (100% run-off factor)</t>
  </si>
  <si>
    <t>Increased liquidity needs related to contractually required collateral on transactions for which the counterparty has not yet demanded the collateral be posted (100% run-off factor)</t>
  </si>
  <si>
    <t>Increased liquidity needs related to contracts that allow collateral substitution without the bank’s consent to non-HQLA assets (100% run-off factor)</t>
  </si>
  <si>
    <t>Increased  liquidity needs related to market valuation changes on derivative or other transactions (Largest absolute net 30-day collateral flow)</t>
  </si>
  <si>
    <t>D.9</t>
  </si>
  <si>
    <t>D.10</t>
  </si>
  <si>
    <t>Loss  of funding on asset-backed commercial paper (ABCP), conduits, securities investment vehicles and other such financing facilities (100% of maturing amount and 100% of returnable assets)</t>
  </si>
  <si>
    <t>Increased liquidity needs and loss of funding</t>
  </si>
  <si>
    <t>D.12</t>
  </si>
  <si>
    <t>D.13</t>
  </si>
  <si>
    <t>D.14</t>
  </si>
  <si>
    <t>Undrawn committed credit and liquidity facilities extended to banks subject to prudential supervision (40% drawdown)</t>
  </si>
  <si>
    <t>D.15</t>
  </si>
  <si>
    <t>D.16</t>
  </si>
  <si>
    <t>D.17</t>
  </si>
  <si>
    <t>D.18</t>
  </si>
  <si>
    <t>D.19</t>
  </si>
  <si>
    <t>D.20</t>
  </si>
  <si>
    <t>Contractual obligations to extend funds to financial institutions within a 30-day period (100% run-off factor)</t>
  </si>
  <si>
    <t>D.21</t>
  </si>
  <si>
    <t>D.22</t>
  </si>
  <si>
    <t>Non-contractual contingent funding obligations related to potential liquidity draws from joint ventures or minority investments in entities which are not consolidated (100% run-off factor)</t>
  </si>
  <si>
    <t>Trade finance related obligations (5% run-off factor)</t>
  </si>
  <si>
    <t>D.23</t>
  </si>
  <si>
    <t>D.24</t>
  </si>
  <si>
    <t>Unconditionally revocable “uncommitted” credit and liquidity facilities</t>
  </si>
  <si>
    <t>Guarantees and letters of credit unrelated to trade finance obligations</t>
  </si>
  <si>
    <t>D.25</t>
  </si>
  <si>
    <t>D.26</t>
  </si>
  <si>
    <t>Non-contractual obligations</t>
  </si>
  <si>
    <t>D.27</t>
  </si>
  <si>
    <t>D.28</t>
  </si>
  <si>
    <t>Loss of funding on asset-backed securities, covered bonds and other structured financing instruments (100% run-off rate)</t>
  </si>
  <si>
    <t>D.30</t>
  </si>
  <si>
    <t>D.29</t>
  </si>
  <si>
    <t>Other contractual cash outflows (including those related to unsecured collateral borrowings and uncovered short positions (100% run-off factor)</t>
  </si>
  <si>
    <t>ITEM</t>
  </si>
  <si>
    <t>DESCRIPTION OF ITEM</t>
  </si>
  <si>
    <t>APPLIED RUN-OFF FACTOR</t>
  </si>
  <si>
    <t>STANDARD RUN-OFF FACTOR</t>
  </si>
  <si>
    <t>C.1.1</t>
  </si>
  <si>
    <t>C.1.2</t>
  </si>
  <si>
    <t>Secured funding transactions with a central bank counterparty or backed by Level 1 HQLA with any counterparty (0% run-off factor), of which:</t>
  </si>
  <si>
    <t>C.1.1.1</t>
  </si>
  <si>
    <t>C.1.1.2</t>
  </si>
  <si>
    <t>C.1.1.3</t>
  </si>
  <si>
    <t>C.1.1.4</t>
  </si>
  <si>
    <t>C.1.1.5</t>
  </si>
  <si>
    <t>C.1.2.1</t>
  </si>
  <si>
    <t>C.1.2.2</t>
  </si>
  <si>
    <t>C.1.2.3</t>
  </si>
  <si>
    <t>C.1.2.4</t>
  </si>
  <si>
    <t>C.1.2.5</t>
  </si>
  <si>
    <t>C.8</t>
  </si>
  <si>
    <t>HAIRCUT TO BE APPLIED</t>
  </si>
  <si>
    <t>WEIGHT</t>
  </si>
  <si>
    <t>Issued by sovereigns, central banks, PSEs, the Bank for International Settlements, International Monetary Fund, the European Central Bank and European Community, the European Stability Mechanism, the European Financial Stability Facility or eligible MDBs</t>
  </si>
  <si>
    <t>Guaranteed by sovereigns, central banks, PSEs, the Bank for International Settlements, International Monetary Fund, the European Central Bank and European Community, the European Stability Mechanism, the European Financial Stability Facility or eligible MDBs</t>
  </si>
  <si>
    <t>Non-0% risk weighted sovereigns (domestic currencies)</t>
  </si>
  <si>
    <t>Non-0% risk weighted sovereigns (foreign currencies)</t>
  </si>
  <si>
    <t>Alternative liquid assets in jurisdictions that implement an Alternative Liquidity Approach due to insufficient HQLA - To be left blank</t>
  </si>
  <si>
    <t>Marketable securities assigned a 20% risk weight, of which:</t>
  </si>
  <si>
    <t>L.2A.1.1</t>
  </si>
  <si>
    <t>Issued by sovereigns, central banks, PSEs or eligible MDBs</t>
  </si>
  <si>
    <t>L.2A.1.2</t>
  </si>
  <si>
    <t>Guaranteed by sovereigns, central banks, PSEs or eligible MDBs</t>
  </si>
  <si>
    <t>PSE debt securities with a rating of at least BBB-</t>
  </si>
  <si>
    <t>L.2B.8</t>
  </si>
  <si>
    <t>STANDARD INFLOW FACTOR</t>
  </si>
  <si>
    <t>APPLIED INFLOW FACTOR</t>
  </si>
  <si>
    <t>B.12.3</t>
  </si>
  <si>
    <t>B.12.4</t>
  </si>
  <si>
    <t>B.12.5</t>
  </si>
  <si>
    <t>Unsecured Wholesale Deposits: Operational deposits covered by a DCS and meeting additional criteria for deposit insurance schemes (3% run-off factor) - to be left blank</t>
  </si>
  <si>
    <t>B.16</t>
  </si>
  <si>
    <t>B.16.1</t>
  </si>
  <si>
    <t>B.16.2</t>
  </si>
  <si>
    <t>B.16.1.1</t>
  </si>
  <si>
    <t>B.16.1.2</t>
  </si>
  <si>
    <t>B.16.1.3</t>
  </si>
  <si>
    <t>B.16.1.4</t>
  </si>
  <si>
    <t>B.16.1.5</t>
  </si>
  <si>
    <t>B.16.2.1</t>
  </si>
  <si>
    <t>B.16.2.2</t>
  </si>
  <si>
    <t>B.16.2.3</t>
  </si>
  <si>
    <t>B.16.2.4</t>
  </si>
  <si>
    <t>B.16.2.5</t>
  </si>
  <si>
    <t>Total Unsecured Wholesale Deposits from Non-Financial Corporates, Sovereigns, Central Banks, MDBs and PSEs, of which:</t>
  </si>
  <si>
    <t>B.17</t>
  </si>
  <si>
    <t>B.17.1</t>
  </si>
  <si>
    <t>B.17.2</t>
  </si>
  <si>
    <t>B.17.3</t>
  </si>
  <si>
    <t>B.17.4</t>
  </si>
  <si>
    <t>B.17.5</t>
  </si>
  <si>
    <t>B.18</t>
  </si>
  <si>
    <t>B.18.1</t>
  </si>
  <si>
    <t>B.18.2</t>
  </si>
  <si>
    <t>B.18.3</t>
  </si>
  <si>
    <t>B.18.4</t>
  </si>
  <si>
    <t>B.18.5</t>
  </si>
  <si>
    <t>Total Unsecured Wholesale Funding from Other Legal Entity Customers</t>
  </si>
  <si>
    <t>C.2.1</t>
  </si>
  <si>
    <t>C.2.2</t>
  </si>
  <si>
    <t>C.2.3</t>
  </si>
  <si>
    <t>C.2.4</t>
  </si>
  <si>
    <t>C.2.5</t>
  </si>
  <si>
    <t>C.3.1</t>
  </si>
  <si>
    <t>C.3.2</t>
  </si>
  <si>
    <t>C.3.3</t>
  </si>
  <si>
    <t>C.3.4</t>
  </si>
  <si>
    <t>C.3.5</t>
  </si>
  <si>
    <t>C.4.1</t>
  </si>
  <si>
    <t>C.4.2</t>
  </si>
  <si>
    <t>C.4.3</t>
  </si>
  <si>
    <t>C.4.4</t>
  </si>
  <si>
    <t>C.4.5</t>
  </si>
  <si>
    <t>C.5.1</t>
  </si>
  <si>
    <t>C.5.2</t>
  </si>
  <si>
    <t>C.5.3</t>
  </si>
  <si>
    <t>C.5.4</t>
  </si>
  <si>
    <t>C.5.5</t>
  </si>
  <si>
    <t>C.6.1</t>
  </si>
  <si>
    <t>C.6.2</t>
  </si>
  <si>
    <t>C.6.3</t>
  </si>
  <si>
    <t>C.6.4</t>
  </si>
  <si>
    <t>C.6.5</t>
  </si>
  <si>
    <t>C.7.1</t>
  </si>
  <si>
    <t>C.7.2</t>
  </si>
  <si>
    <t>C.7.3</t>
  </si>
  <si>
    <t>C.7.4</t>
  </si>
  <si>
    <t>C.7.5</t>
  </si>
  <si>
    <t>C.8.1</t>
  </si>
  <si>
    <t>C.8.2</t>
  </si>
  <si>
    <t>C.8.3</t>
  </si>
  <si>
    <t>C.8.4</t>
  </si>
  <si>
    <t>C.8.5</t>
  </si>
  <si>
    <t>D.31</t>
  </si>
  <si>
    <t>D.32</t>
  </si>
  <si>
    <t>PRE-ADJUSTED AMOUNT (WHERE RELEVANT)</t>
  </si>
  <si>
    <t>D.1.1</t>
  </si>
  <si>
    <t>D.1.2</t>
  </si>
  <si>
    <t>D.1.3</t>
  </si>
  <si>
    <t>D.1.4</t>
  </si>
  <si>
    <t>D.1.5</t>
  </si>
  <si>
    <t>D.2.1</t>
  </si>
  <si>
    <t>D.2.2</t>
  </si>
  <si>
    <t>D.2.3</t>
  </si>
  <si>
    <t>D.2.4</t>
  </si>
  <si>
    <t>D.2.5</t>
  </si>
  <si>
    <t>IOM</t>
  </si>
  <si>
    <t>Channel Islands</t>
  </si>
  <si>
    <t>UK</t>
  </si>
  <si>
    <t>EU</t>
  </si>
  <si>
    <t>Another jurisdiction</t>
  </si>
  <si>
    <t>AMOUNT (ADJUSTED WHERE RELEVANT)</t>
  </si>
  <si>
    <t>D.3.1</t>
  </si>
  <si>
    <t>D.3.2</t>
  </si>
  <si>
    <t>D.3.3</t>
  </si>
  <si>
    <t>D.3.4</t>
  </si>
  <si>
    <t>D.3.5</t>
  </si>
  <si>
    <t>D.4.1</t>
  </si>
  <si>
    <t>D.4.2</t>
  </si>
  <si>
    <t>D.4.3</t>
  </si>
  <si>
    <t>D.4.4</t>
  </si>
  <si>
    <t>D.4.5</t>
  </si>
  <si>
    <t>D.5.1</t>
  </si>
  <si>
    <t>D.5.2</t>
  </si>
  <si>
    <t>D.5.3</t>
  </si>
  <si>
    <t>D.5.4</t>
  </si>
  <si>
    <t>D.5.5</t>
  </si>
  <si>
    <t>D.6.1</t>
  </si>
  <si>
    <t>D.6.2</t>
  </si>
  <si>
    <t>D.6.3</t>
  </si>
  <si>
    <t>D.6.4</t>
  </si>
  <si>
    <t>D.6.5</t>
  </si>
  <si>
    <t>D.7.1</t>
  </si>
  <si>
    <t>D.7.2</t>
  </si>
  <si>
    <t>D.7.3</t>
  </si>
  <si>
    <t>D.7.4</t>
  </si>
  <si>
    <t>D.7.5</t>
  </si>
  <si>
    <t>D.8.1</t>
  </si>
  <si>
    <t>D.8.2</t>
  </si>
  <si>
    <t>D.8.3</t>
  </si>
  <si>
    <t>D.8.4</t>
  </si>
  <si>
    <t>D.8.5</t>
  </si>
  <si>
    <t>D.9.1</t>
  </si>
  <si>
    <t>D.9.2</t>
  </si>
  <si>
    <t>D.9.3</t>
  </si>
  <si>
    <t>D.9.4</t>
  </si>
  <si>
    <t>D.9.5</t>
  </si>
  <si>
    <t>NA</t>
  </si>
  <si>
    <t>D.10.1</t>
  </si>
  <si>
    <t>D.10.2</t>
  </si>
  <si>
    <t>D.10.3</t>
  </si>
  <si>
    <t>D.10.4</t>
  </si>
  <si>
    <t>D.10.5</t>
  </si>
  <si>
    <t xml:space="preserve">D.11 </t>
  </si>
  <si>
    <t>D.11.1</t>
  </si>
  <si>
    <t>D.11.2</t>
  </si>
  <si>
    <t>D.11.3</t>
  </si>
  <si>
    <t>D.11.4</t>
  </si>
  <si>
    <t>D.11.5</t>
  </si>
  <si>
    <t>Undrawn committed credit and liquidity facilities to retail (i.e. natural persons) and small business customers (5% drawdown)</t>
  </si>
  <si>
    <t>D.12.1</t>
  </si>
  <si>
    <t>D.12.2</t>
  </si>
  <si>
    <t>D.12.3</t>
  </si>
  <si>
    <t>D.12.4</t>
  </si>
  <si>
    <t>D.12.5</t>
  </si>
  <si>
    <t>D.13.1</t>
  </si>
  <si>
    <t>D.13.2</t>
  </si>
  <si>
    <t xml:space="preserve"> To non-financial corporates</t>
  </si>
  <si>
    <t xml:space="preserve">To sovereigns and central banks, PSEs and multilateral development banks </t>
  </si>
  <si>
    <t>D.14.1</t>
  </si>
  <si>
    <t>D.14.2</t>
  </si>
  <si>
    <t>D.13.1.1</t>
  </si>
  <si>
    <t>D.13.1.2</t>
  </si>
  <si>
    <t>D.13.1.3</t>
  </si>
  <si>
    <t>D.13.1.4</t>
  </si>
  <si>
    <t>D.13.1.5</t>
  </si>
  <si>
    <t>D.13.2.1</t>
  </si>
  <si>
    <t>D.13.2.2</t>
  </si>
  <si>
    <t>D.13.2.3</t>
  </si>
  <si>
    <t>D.13.2.4</t>
  </si>
  <si>
    <t>D.13.2.5</t>
  </si>
  <si>
    <t>Undrawn committed liquidity facilities to non-financial corporates, sovereigns and central banks, PSEs and multilateral development banks (30% drawdown), of which:</t>
  </si>
  <si>
    <t>D.14.1.1</t>
  </si>
  <si>
    <t>D.14.1.2</t>
  </si>
  <si>
    <t>D.14.1.3</t>
  </si>
  <si>
    <t>D.14.1.4</t>
  </si>
  <si>
    <t>D.14.1.5</t>
  </si>
  <si>
    <t>D.14.2.1</t>
  </si>
  <si>
    <t>D.14.2.2</t>
  </si>
  <si>
    <t>D.14.2.3</t>
  </si>
  <si>
    <t>D.14.2.4</t>
  </si>
  <si>
    <t>D.14.2.5</t>
  </si>
  <si>
    <t>D.15.1</t>
  </si>
  <si>
    <t>D.15.2</t>
  </si>
  <si>
    <t>D.15.3</t>
  </si>
  <si>
    <t>D.15.4</t>
  </si>
  <si>
    <t>D.15.5</t>
  </si>
  <si>
    <t>D.16.1</t>
  </si>
  <si>
    <t>D.16.2</t>
  </si>
  <si>
    <t>D.16.3</t>
  </si>
  <si>
    <t>D.16.4</t>
  </si>
  <si>
    <t>D.16.5</t>
  </si>
  <si>
    <t>Undrawn committed credit facilities to other financial institutions, including securities firms, insurance companies, asset management or similar entities (such as pension funds, collective investment vehicles or any other firms authorised to manage assets on behalf of a third party)  (40% drawdown)</t>
  </si>
  <si>
    <t>D.17.1</t>
  </si>
  <si>
    <t>D.17.2</t>
  </si>
  <si>
    <t>D.17.3</t>
  </si>
  <si>
    <t>D.17.4</t>
  </si>
  <si>
    <t>D.17.5</t>
  </si>
  <si>
    <t>D.18.1</t>
  </si>
  <si>
    <t>D.18.2</t>
  </si>
  <si>
    <t>D.18.3</t>
  </si>
  <si>
    <t>D.18.4</t>
  </si>
  <si>
    <t>D.18.5</t>
  </si>
  <si>
    <t>Undrawn committed credit and liquidity facilities to other legal entities (including SPEs as defined at D.10 and Footnote 4 [LCR40.58], conduits and special purpose vehicles, and other entities not included in the prior categories) (100% drawdown)</t>
  </si>
  <si>
    <t>D.19.1</t>
  </si>
  <si>
    <t>D.19.2</t>
  </si>
  <si>
    <t>D.19.3</t>
  </si>
  <si>
    <t>D.19.4</t>
  </si>
  <si>
    <t>D.19.5</t>
  </si>
  <si>
    <t>Net derivative cash outflows (100% run-off factor)</t>
  </si>
  <si>
    <t>D.20.1</t>
  </si>
  <si>
    <t>D.20.2</t>
  </si>
  <si>
    <t>D.20.3</t>
  </si>
  <si>
    <t>D.20.4</t>
  </si>
  <si>
    <t>D.20.5</t>
  </si>
  <si>
    <t>D.21.1</t>
  </si>
  <si>
    <t>D.21.2</t>
  </si>
  <si>
    <t>D.21.3</t>
  </si>
  <si>
    <t>D.21.4</t>
  </si>
  <si>
    <t>D.21.5</t>
  </si>
  <si>
    <t>D.22.1</t>
  </si>
  <si>
    <t>D.22.2</t>
  </si>
  <si>
    <t>D.22.3</t>
  </si>
  <si>
    <t>D.22.4</t>
  </si>
  <si>
    <t>D.22.5</t>
  </si>
  <si>
    <t>D.23.1</t>
  </si>
  <si>
    <t>D.23.2</t>
  </si>
  <si>
    <t>D.23.3</t>
  </si>
  <si>
    <t>D.23.4</t>
  </si>
  <si>
    <t>D.23.5</t>
  </si>
  <si>
    <t>D.24.1</t>
  </si>
  <si>
    <t>D.24.2</t>
  </si>
  <si>
    <t>D.24.3</t>
  </si>
  <si>
    <t>D.24.4</t>
  </si>
  <si>
    <t>D.24.5</t>
  </si>
  <si>
    <t>D.25.1</t>
  </si>
  <si>
    <t>D.25.2</t>
  </si>
  <si>
    <t>D.25.3</t>
  </si>
  <si>
    <t>D.25.4</t>
  </si>
  <si>
    <t>D.25.5</t>
  </si>
  <si>
    <t>D.26.1</t>
  </si>
  <si>
    <t>D.26.2</t>
  </si>
  <si>
    <t>D.26.3</t>
  </si>
  <si>
    <t>D.26.4</t>
  </si>
  <si>
    <t>D.26.5</t>
  </si>
  <si>
    <t>D.27.1</t>
  </si>
  <si>
    <t>D.27.2</t>
  </si>
  <si>
    <t>D.27.3</t>
  </si>
  <si>
    <t>D.27.4</t>
  </si>
  <si>
    <t>D.27.5</t>
  </si>
  <si>
    <t>D.28.1</t>
  </si>
  <si>
    <t>D.28.2</t>
  </si>
  <si>
    <t>D.28.3</t>
  </si>
  <si>
    <t>D.28.4</t>
  </si>
  <si>
    <t>D.28.5</t>
  </si>
  <si>
    <t>D.29.1</t>
  </si>
  <si>
    <t>D.29.2</t>
  </si>
  <si>
    <t>D.29.3</t>
  </si>
  <si>
    <t>D.29.4</t>
  </si>
  <si>
    <t>D.29.5</t>
  </si>
  <si>
    <t>D.30.1</t>
  </si>
  <si>
    <t>D.30.2</t>
  </si>
  <si>
    <t>D.30.3</t>
  </si>
  <si>
    <t>D.30.4</t>
  </si>
  <si>
    <t>D.30.5</t>
  </si>
  <si>
    <t>D.31.1</t>
  </si>
  <si>
    <t>D.31.2</t>
  </si>
  <si>
    <t>D.31.3</t>
  </si>
  <si>
    <t>D.31.4</t>
  </si>
  <si>
    <t>D.31.5</t>
  </si>
  <si>
    <t>Total Other Contingent Funding Obligations (D.23 to D.30)</t>
  </si>
  <si>
    <t>Total Contractual Obligations to Extend Funds within a 30-day Period (D.20 to D.21)</t>
  </si>
  <si>
    <t>Total Committed Credit and Liquidity Facilities (D.12 to D.18)</t>
  </si>
  <si>
    <t>Total Increased Liquidity Needs and Loss of Funding (D.2 to D.10)</t>
  </si>
  <si>
    <t>Derivative cash outflows (D.1)</t>
  </si>
  <si>
    <t>D.32.1</t>
  </si>
  <si>
    <t>D.32.2</t>
  </si>
  <si>
    <t>D.32.3</t>
  </si>
  <si>
    <t>D.32.4</t>
  </si>
  <si>
    <t>D.32.5</t>
  </si>
  <si>
    <t>E.1</t>
  </si>
  <si>
    <t>Stable retail deposits: Individuals (5% run-off factor), of which deposits are taken in:</t>
  </si>
  <si>
    <t>Less stable retail deposits: Individuals - Category 1 (10% run-off factor), of which deposits are taken in:</t>
  </si>
  <si>
    <t>Less stable retail deposits: Individuals - Category 2 (15% run-off factor), of which deposits are taken in:</t>
  </si>
  <si>
    <t>Retail deposits where the payout has been agreed within the following 30 days: Individuals (100% run-off factor), of which deposits are taken in:</t>
  </si>
  <si>
    <t>Retail term deposits with a residual maturity greater than 30 calendar days: Individuals (0% run-off factor), of which deposits are taken in:</t>
  </si>
  <si>
    <t>Deposits in third countries where a higher run-off factor is applied, of which deposits are taken in:</t>
  </si>
  <si>
    <t>Stable deposits: Non-financial small businesses (5% run-off factor), of which deposits are taken in:</t>
  </si>
  <si>
    <t>Less stable deposits: Non-financial small businesses – Category 1 (10% run-off factor), of which deposits are taken in:</t>
  </si>
  <si>
    <t>Less stable deposits: Non-financial small businesses – Category 2 (15% run-off factor), of which deposits are taken in:</t>
  </si>
  <si>
    <t>Deposits where the payout has been agreed within the following 30 calendar days: Non-financial small businesses (100% run-off factor), of which deposits are taken in:</t>
  </si>
  <si>
    <t>Term deposits with a residual maturity greater than 30 calendar days: Non-financial small businesses (0% run-off factor), of which deposits are taken in:</t>
  </si>
  <si>
    <t>Unsecured Wholesale Deposits: Operational deposits covered by a DCS (5% run-off factor), of which deposits are taken in:</t>
  </si>
  <si>
    <t>Unsecured Wholesale Deposits: Operational deposits not covered by a DCS (25% run-off factor), of which deposits are taken in:</t>
  </si>
  <si>
    <t>from non-financial corporates (20% run-off factor), of which deposits taken in:</t>
  </si>
  <si>
    <t>from sovereigns, central banks, multilateral development banks and public sector entities (20% run-off factor), of which deposits taken in:</t>
  </si>
  <si>
    <t>from non-financial corporates (40% run-off factor), of which deposits taken in:</t>
  </si>
  <si>
    <t>from sovereigns, central banks, multilateral development banks and public sector entities (40% run-off factor), of which deposits taken in:</t>
  </si>
  <si>
    <t>from other banks (100% run-off factor), taken in:</t>
  </si>
  <si>
    <t>from other financial institutions and other legal entities (100% run-off factor), taken in:</t>
  </si>
  <si>
    <t>Secured funding transactions with a central bank counterparty, taken in:</t>
  </si>
  <si>
    <t>Secured funding transactions backed by Level 1 HQLA with any counterparty, taken in:</t>
  </si>
  <si>
    <t>Secured funding transactions backed by Level 2A HQLA, with any counterparty (15% run-off factor), taken in:</t>
  </si>
  <si>
    <t>Backed by RMBS eligible for inclusion in Level 2B HQLA (25% run-off factor), taken in:</t>
  </si>
  <si>
    <t>Backed by other Level 2B HQLA (50% run-off factor), taken in:</t>
  </si>
  <si>
    <t>All other secured funding transactions (100% run-off factor), taken in:</t>
  </si>
  <si>
    <t>TOTAL CASH OUTFLOWS</t>
  </si>
  <si>
    <t>Unsecured Wholesale Deposits from Non-financial corporates, sovereigns, central banks, multilateral development banks and PSEs</t>
  </si>
  <si>
    <t>Unsecured Wholesale Funding from Other Legal Entity Customers</t>
  </si>
  <si>
    <t>F.1</t>
  </si>
  <si>
    <t>Maturing secured lending transactions backed by the following asset categories:</t>
  </si>
  <si>
    <t>F.1.1</t>
  </si>
  <si>
    <t>F.1.1.1</t>
  </si>
  <si>
    <t>F.1.1.2</t>
  </si>
  <si>
    <t>F.1.1.3</t>
  </si>
  <si>
    <t>F.1.1.4</t>
  </si>
  <si>
    <t>F.1.1.5</t>
  </si>
  <si>
    <t>Undrawn committed credit facilities to non-financial corporates, sovereigns and central banks, PSEs and multilateral development banks (10% drawdown), of which:</t>
  </si>
  <si>
    <t>Undrawn value of a restricted-use committed liquidity facility (RCLF)</t>
  </si>
  <si>
    <t>F</t>
  </si>
  <si>
    <t>Secured Lending Inflows, Including Reverse Repos and Securities Borrowing</t>
  </si>
  <si>
    <t>F.1.2</t>
  </si>
  <si>
    <t>F.1.2.1</t>
  </si>
  <si>
    <t>F.1.2.2</t>
  </si>
  <si>
    <t>F.1.2.3</t>
  </si>
  <si>
    <t>F.1.2.4</t>
  </si>
  <si>
    <t>F.1.2.5</t>
  </si>
  <si>
    <t>F.1.3</t>
  </si>
  <si>
    <t>F.1.3.1</t>
  </si>
  <si>
    <t>F.1.3.2</t>
  </si>
  <si>
    <t>F.1.3.3</t>
  </si>
  <si>
    <t>F.1.3.4</t>
  </si>
  <si>
    <t>F.1.3.5</t>
  </si>
  <si>
    <t>F.1.4</t>
  </si>
  <si>
    <t>backed by all other Level 2B assets (50% inflow factor)</t>
  </si>
  <si>
    <t>F.1.4.1</t>
  </si>
  <si>
    <t>F.1.4.2</t>
  </si>
  <si>
    <t>F.1.4.3</t>
  </si>
  <si>
    <t>F.1.4.4</t>
  </si>
  <si>
    <t>F.1.4.5</t>
  </si>
  <si>
    <t>F.1.5</t>
  </si>
  <si>
    <t>Other collateral (100% inflow factor)</t>
  </si>
  <si>
    <t>backed by Level 2B assets: eligible Residential Mortgage Backed Securities (RMBS) (25% inflow factor)</t>
  </si>
  <si>
    <t>F.1.5.1</t>
  </si>
  <si>
    <t>F.1.5.2</t>
  </si>
  <si>
    <t>F.1.5.3</t>
  </si>
  <si>
    <t>F.1.5.4</t>
  </si>
  <si>
    <t>F.1.5.5</t>
  </si>
  <si>
    <t>F.1.6</t>
  </si>
  <si>
    <t>Margin lending backed by all other collateral (50% inflow factor)</t>
  </si>
  <si>
    <t>F.1.6.1</t>
  </si>
  <si>
    <t>F.1.6.2</t>
  </si>
  <si>
    <t>F.1.6.3</t>
  </si>
  <si>
    <t>F.1.6.4</t>
  </si>
  <si>
    <t>F.1.6.5</t>
  </si>
  <si>
    <t>F.1.7</t>
  </si>
  <si>
    <t>Collateral is used to cover short positions (0% inflow factor)</t>
  </si>
  <si>
    <t>F.1.7.1</t>
  </si>
  <si>
    <t>F.1.7.2</t>
  </si>
  <si>
    <t>F.1.7.3</t>
  </si>
  <si>
    <t>F.1.7.4</t>
  </si>
  <si>
    <t>F.1.7.5</t>
  </si>
  <si>
    <t>F.2</t>
  </si>
  <si>
    <t>G</t>
  </si>
  <si>
    <t>Committed Facilities</t>
  </si>
  <si>
    <t>G.1</t>
  </si>
  <si>
    <t>Committed Facilities (0% inflow factor)</t>
  </si>
  <si>
    <t>G.1.1</t>
  </si>
  <si>
    <t>G.1.2</t>
  </si>
  <si>
    <t>G.1.3</t>
  </si>
  <si>
    <t>G.1.4</t>
  </si>
  <si>
    <t>G.1.5</t>
  </si>
  <si>
    <t>H</t>
  </si>
  <si>
    <t>Other Inflows by Counterparty</t>
  </si>
  <si>
    <t>H.1</t>
  </si>
  <si>
    <t>Amounts to be received from retail and small business customers (50% inflow factor), of which:</t>
  </si>
  <si>
    <t>H.1.1</t>
  </si>
  <si>
    <t>H.1.2</t>
  </si>
  <si>
    <t>H.1.1.1</t>
  </si>
  <si>
    <t>H.1.2.1</t>
  </si>
  <si>
    <t>H.1.1.2</t>
  </si>
  <si>
    <t>H.1.2.2</t>
  </si>
  <si>
    <t>H.1.1.3</t>
  </si>
  <si>
    <t>H.1.2.3</t>
  </si>
  <si>
    <t>H.1.2.4</t>
  </si>
  <si>
    <t>H.1.2.5</t>
  </si>
  <si>
    <t>H.2</t>
  </si>
  <si>
    <t>received from retail customers (Individuals)</t>
  </si>
  <si>
    <t>H.2.1</t>
  </si>
  <si>
    <t>H.2.2</t>
  </si>
  <si>
    <t>are from non-financial corporates</t>
  </si>
  <si>
    <t>H.2.2.2</t>
  </si>
  <si>
    <t>H.2.2.1</t>
  </si>
  <si>
    <t>H.2.2.3</t>
  </si>
  <si>
    <t>H.2.2.4</t>
  </si>
  <si>
    <t>H.2.2.5</t>
  </si>
  <si>
    <t>H.2.1.1</t>
  </si>
  <si>
    <t>H.2.1.2</t>
  </si>
  <si>
    <t>H.2.1.3</t>
  </si>
  <si>
    <t>H.2.1.4</t>
  </si>
  <si>
    <t>H.2.1.5</t>
  </si>
  <si>
    <t>H.3</t>
  </si>
  <si>
    <t>Amounts to be received from financial institutions, (including from group banks), and central banks, from transactions other than those listed in above inflow categories (100% inflow factor), of which:</t>
  </si>
  <si>
    <t>H.3.1</t>
  </si>
  <si>
    <t>H.3.1.1</t>
  </si>
  <si>
    <t>H.3.1.2</t>
  </si>
  <si>
    <t>H.3.1.3</t>
  </si>
  <si>
    <t>H.3.1.4</t>
  </si>
  <si>
    <t>H.3.1.5</t>
  </si>
  <si>
    <t>H.3.2</t>
  </si>
  <si>
    <t>are from non-bank financial institutions</t>
  </si>
  <si>
    <t>H.3.3</t>
  </si>
  <si>
    <t>are from group banks</t>
  </si>
  <si>
    <t>H.3.4</t>
  </si>
  <si>
    <t>are from other banks</t>
  </si>
  <si>
    <t>H.3.2.1</t>
  </si>
  <si>
    <t>H.3.2.2</t>
  </si>
  <si>
    <t>H.3.2.3</t>
  </si>
  <si>
    <t>H.3.2.4</t>
  </si>
  <si>
    <t>H.3.2.5</t>
  </si>
  <si>
    <t>H.3.3.1</t>
  </si>
  <si>
    <t>H.3.3.2</t>
  </si>
  <si>
    <t>H.3.3.3</t>
  </si>
  <si>
    <t>H.3.3.4</t>
  </si>
  <si>
    <t>H.3.3.5</t>
  </si>
  <si>
    <t>H.3.4.1</t>
  </si>
  <si>
    <t>H.3.4.2</t>
  </si>
  <si>
    <t>H.3.4.3</t>
  </si>
  <si>
    <t>H.3.4.4</t>
  </si>
  <si>
    <t>H.3.4.5</t>
  </si>
  <si>
    <t>H.4</t>
  </si>
  <si>
    <t>Operational deposits held at other financial institutions (including with group banks) (0% inflow factor), of which:</t>
  </si>
  <si>
    <t>H.4.1</t>
  </si>
  <si>
    <t>are held at group banks</t>
  </si>
  <si>
    <t>H.4.2</t>
  </si>
  <si>
    <t>are held at other financial institutions</t>
  </si>
  <si>
    <t>Amounts to be received from non-financial wholesale counterparties, from transactions other than those listed in above inflow categories (50% inflow factor), of which:</t>
  </si>
  <si>
    <t>H.4.1.1</t>
  </si>
  <si>
    <t>H.4.1.2</t>
  </si>
  <si>
    <t>H.4.1.3</t>
  </si>
  <si>
    <t>H.4.1.4</t>
  </si>
  <si>
    <t>H.4.1.5</t>
  </si>
  <si>
    <t>H.4.2.1</t>
  </si>
  <si>
    <t>H.4.2.2</t>
  </si>
  <si>
    <t>H.4.2.3</t>
  </si>
  <si>
    <t>H.4.2.4</t>
  </si>
  <si>
    <t>H.4.2.5</t>
  </si>
  <si>
    <t>H.5</t>
  </si>
  <si>
    <t>Excess balances of operational deposits held at other finanical institutions (including with group banks) (100% inflow factor), of which:</t>
  </si>
  <si>
    <t>H.5.1</t>
  </si>
  <si>
    <t>H.5.2</t>
  </si>
  <si>
    <t>H.5.1.1</t>
  </si>
  <si>
    <t>H.5.1.2</t>
  </si>
  <si>
    <t>H.5.1.3</t>
  </si>
  <si>
    <t>H.5.1.4</t>
  </si>
  <si>
    <t>H.5.1.5</t>
  </si>
  <si>
    <t>H.5.2.1</t>
  </si>
  <si>
    <t>H.5.2.2</t>
  </si>
  <si>
    <t>H.5.2.3</t>
  </si>
  <si>
    <t>H.5.2.4</t>
  </si>
  <si>
    <t>H.5.2.5</t>
  </si>
  <si>
    <t>H.6</t>
  </si>
  <si>
    <t>F.2.1</t>
  </si>
  <si>
    <t>F.2.2</t>
  </si>
  <si>
    <t>F.2.3</t>
  </si>
  <si>
    <t>F.2.4</t>
  </si>
  <si>
    <t>F.2.5</t>
  </si>
  <si>
    <t>Total Secured Lending Inflows including Reverse Repos and Securities Borrowing (F.1.1 to F.1.7)</t>
  </si>
  <si>
    <t>Total Other Inflows by Counterparty</t>
  </si>
  <si>
    <t>H.6.1</t>
  </si>
  <si>
    <t>H.6.2</t>
  </si>
  <si>
    <t>H.6.3</t>
  </si>
  <si>
    <t>H.6.4</t>
  </si>
  <si>
    <t>H.6.5</t>
  </si>
  <si>
    <t>I</t>
  </si>
  <si>
    <t>Other Cash Inflows</t>
  </si>
  <si>
    <t>I.1</t>
  </si>
  <si>
    <t>Net derivative cash inflows (100% inflow factor)</t>
  </si>
  <si>
    <t>I.1.1</t>
  </si>
  <si>
    <t>I.1.2</t>
  </si>
  <si>
    <t>I.1.3</t>
  </si>
  <si>
    <t>I.1.4</t>
  </si>
  <si>
    <t>I.1.5</t>
  </si>
  <si>
    <t>I.2</t>
  </si>
  <si>
    <t>Maturing Securities (100% inflow factor)</t>
  </si>
  <si>
    <t>I.2.1</t>
  </si>
  <si>
    <t>I.2.2</t>
  </si>
  <si>
    <t>I.2.3</t>
  </si>
  <si>
    <t>I.2.4</t>
  </si>
  <si>
    <t>I.2.5</t>
  </si>
  <si>
    <t>I.3</t>
  </si>
  <si>
    <t>Release of balances held in segregated accounts for the protection of customer trading assets (100% inflow factor)</t>
  </si>
  <si>
    <t>I.3.1</t>
  </si>
  <si>
    <t>I.3.2</t>
  </si>
  <si>
    <t>I.3.3</t>
  </si>
  <si>
    <t>I.3.4</t>
  </si>
  <si>
    <t>I.3.5</t>
  </si>
  <si>
    <t>I.4</t>
  </si>
  <si>
    <t>I.4.1</t>
  </si>
  <si>
    <t>I.4.2</t>
  </si>
  <si>
    <t>I.4.3</t>
  </si>
  <si>
    <t>I.4.4</t>
  </si>
  <si>
    <t>I.4.5</t>
  </si>
  <si>
    <t>Other contractual cash inflows (0% inflow factor)</t>
  </si>
  <si>
    <t>I.5</t>
  </si>
  <si>
    <t>I.5.1</t>
  </si>
  <si>
    <t>I.5.2</t>
  </si>
  <si>
    <t>Total Other Cash Inflows</t>
  </si>
  <si>
    <t>I.5.3</t>
  </si>
  <si>
    <t>I.5.4</t>
  </si>
  <si>
    <t>I.5.5</t>
  </si>
  <si>
    <t>TOTAL CASH INFLOWS</t>
  </si>
  <si>
    <t>J.1</t>
  </si>
  <si>
    <t>K.1</t>
  </si>
  <si>
    <t>K.2</t>
  </si>
  <si>
    <t>J.1.1</t>
  </si>
  <si>
    <t>J.1.2</t>
  </si>
  <si>
    <t>J.1.3</t>
  </si>
  <si>
    <t>J.1.4</t>
  </si>
  <si>
    <t>J.1.5</t>
  </si>
  <si>
    <t>K.3</t>
  </si>
  <si>
    <t>K.4</t>
  </si>
  <si>
    <t>PRE-ADJUSTED AMOUNT (where relevant)</t>
  </si>
  <si>
    <t>AMOUNT (adjusted where relevant)</t>
  </si>
  <si>
    <t>K.1.1</t>
  </si>
  <si>
    <t>K.1.2</t>
  </si>
  <si>
    <t>K.1.3</t>
  </si>
  <si>
    <t>K.1.4</t>
  </si>
  <si>
    <t>K.1.5</t>
  </si>
  <si>
    <t>Amount</t>
  </si>
  <si>
    <t>K.3.1</t>
  </si>
  <si>
    <t>K.3.2</t>
  </si>
  <si>
    <t>K.1.6</t>
  </si>
  <si>
    <t>K.3.3</t>
  </si>
  <si>
    <t>K.5</t>
  </si>
  <si>
    <t>High Quality Liquid Assets (Sheet 1)</t>
  </si>
  <si>
    <t>Expected Cash Outflows (Sheet 2)</t>
  </si>
  <si>
    <t>Expected Cash Inflows (Sheet 3)</t>
  </si>
  <si>
    <t>K.5.1</t>
  </si>
  <si>
    <t>K.5.2</t>
  </si>
  <si>
    <t>K.5.3</t>
  </si>
  <si>
    <t>K.5.4</t>
  </si>
  <si>
    <t>K.6</t>
  </si>
  <si>
    <t xml:space="preserve">K.7 </t>
  </si>
  <si>
    <t>K.8</t>
  </si>
  <si>
    <t>Coins and banknotes</t>
  </si>
  <si>
    <t>Marketable securities assigned a 0% risk weight, of which:</t>
  </si>
  <si>
    <t>Adjustment for alternative liquid assets in jurisdictions that implement an Alternative Liquidity Approach due to insufficient HQLA</t>
  </si>
  <si>
    <t xml:space="preserve">CURRENT MARKET VALUE </t>
  </si>
  <si>
    <t>EXPECTED CASH INFLOW (after Applied Inflow Factor)</t>
  </si>
  <si>
    <t>EXPECTED CASH OUTFLOW (after Applied Run-Off Factor)</t>
  </si>
  <si>
    <t>WEIGHTED AMOUNT</t>
  </si>
  <si>
    <t xml:space="preserve">Adjustment for Level 2B 15% cap
</t>
  </si>
  <si>
    <t xml:space="preserve">Adjustment for Level 2 40% cap
</t>
  </si>
  <si>
    <t>K.1.7</t>
  </si>
  <si>
    <t>K.1.8</t>
  </si>
  <si>
    <t>Total Wholesale Funding Outflows (Sheet 2, Item C.8)</t>
  </si>
  <si>
    <t>Committed Facilities (Sheet 3, Item G.1)</t>
  </si>
  <si>
    <t>Total Other Inflows by Counterparty (Sheet 3, Item H.6)</t>
  </si>
  <si>
    <t>Total Other Cash Inflows (Sheet 3, Item I.5)</t>
  </si>
  <si>
    <t>K.4.1</t>
  </si>
  <si>
    <t>K.9</t>
  </si>
  <si>
    <t>Adjusted Level 1 HQLA (Sheet 1, Item LA.1)</t>
  </si>
  <si>
    <t>Adjusted Level 2A HQLA (Sheet1, Item LA.2)</t>
  </si>
  <si>
    <t>Adjusted Level 2B HQLA (Sheet 1, Item LA.3)</t>
  </si>
  <si>
    <t>Adjustment for Level 2B 15% cap (Sheet 1, Item LA.4)</t>
  </si>
  <si>
    <t>Adjustment for Level 2 40% cap (Sheet 1, Item LA.5)</t>
  </si>
  <si>
    <t>Total Adjusted Stock of HQLA</t>
  </si>
  <si>
    <t>Level 1 HQLA / Assets</t>
  </si>
  <si>
    <t>Level 2A HQLA</t>
  </si>
  <si>
    <t>Level 2B HQLA</t>
  </si>
  <si>
    <t>TOTAL STOCK OF HQLA</t>
  </si>
  <si>
    <t>UNWIND ADJUSTMENT</t>
  </si>
  <si>
    <t>ADJUSTED HQLA</t>
  </si>
  <si>
    <t xml:space="preserve">WEIGHTED HQLA AMOUNT
</t>
  </si>
  <si>
    <t>Total Level 1 HQLA (Sheet 1, Item L.1.7)</t>
  </si>
  <si>
    <t>Total Level 2A HQLA (Sheet 1, Item L.2A.5)</t>
  </si>
  <si>
    <t>Total Level 2B HQLA (Sheet 1, Item L.2B.8)</t>
  </si>
  <si>
    <t>Total Outflows Retail Funding (Sheet 2, Item A.8)</t>
  </si>
  <si>
    <t>Total Cash Outflows - Additional Requirements (Sheet 2, Item D.32)</t>
  </si>
  <si>
    <t>Total Secured Lending Inflows including Reverse Repos and Securities Borrowing (Sheet 3, Item F.2)</t>
  </si>
  <si>
    <t>Liquidity Coverage Ratio (LCR) - Outflows</t>
  </si>
  <si>
    <t>Liquidity Coverage Ratio (LCR) - Inflows</t>
  </si>
  <si>
    <t>Liquidity Coverage Ratio (LCR)</t>
  </si>
  <si>
    <t>Contractual  obligations to extend funds to non-financial institutions (i.e. retail and non-financial wholesale clients e.g. including small businesses and other corporates, sovereigns, MDBs and PSEs ) (100% run-off factor)</t>
  </si>
  <si>
    <t>are from sovereigns, MDBs and PSEs</t>
  </si>
  <si>
    <t>Outstanding debt securities with remaining maturity greater than 30 days (100% run-off factor)</t>
  </si>
  <si>
    <t>Non-contractual obligations where customer short positions are covered by other customers’ collateral (50% run-off factor)</t>
  </si>
  <si>
    <t>Currency of LCR by Significant Currency
(Input under column "Weighted Amount")</t>
  </si>
  <si>
    <t>Currency of LCR by Significant Currency
(Input under column "Expected Cash Outflows")</t>
  </si>
  <si>
    <t>Currency of LCR by Significant Currency
(Input under column "Expected Cash Inflow")</t>
  </si>
  <si>
    <t>Currency of LCR by Significant Currency
(Input under column "Amount")</t>
  </si>
  <si>
    <t>E.1.1</t>
  </si>
  <si>
    <t>E.1.2</t>
  </si>
  <si>
    <t>E.1.3</t>
  </si>
  <si>
    <t>E.1.4</t>
  </si>
  <si>
    <t>E.1.5</t>
  </si>
  <si>
    <t>Undrawn committed liquidity facilities to other financial institutions, including securities firms, insurance companies, asset management or similar entities (such as pension funds, collective investment vehicles or any other firms authorised to manage assets on behalf of a third party) (100% drawdown)</t>
  </si>
  <si>
    <t>are from central banks</t>
  </si>
  <si>
    <t>Total Expected Cash Inflows
(sum of K.5.1 to K5.4. It should equal Item J.1, Sheet 3)</t>
  </si>
  <si>
    <r>
      <t xml:space="preserve">Total Expected Cash Outflows
</t>
    </r>
    <r>
      <rPr>
        <sz val="12"/>
        <color theme="0"/>
        <rFont val="Calibri"/>
        <family val="2"/>
      </rPr>
      <t>(sum of K.3.1 to K.3.3. It should equal Item E.1, Sheet 2)</t>
    </r>
  </si>
  <si>
    <r>
      <t xml:space="preserve">75% Total Expected Cash Outflows </t>
    </r>
    <r>
      <rPr>
        <i/>
        <sz val="12"/>
        <color theme="0"/>
        <rFont val="Calibri"/>
        <family val="2"/>
      </rPr>
      <t>(75% of K.4)</t>
    </r>
  </si>
  <si>
    <r>
      <t xml:space="preserve">Capped Cash Inflow
</t>
    </r>
    <r>
      <rPr>
        <i/>
        <sz val="12"/>
        <color theme="0"/>
        <rFont val="Calibri"/>
        <family val="2"/>
      </rPr>
      <t>(lower of Total Expected Cash Inflows (K.6) or 75% of Total Expected Cash Outflows (K.4.1))</t>
    </r>
  </si>
  <si>
    <t>Total Net Cash Outflow
(Total Expected Cash Outflows (Item K.4) minus Capped Cash Inflow (Item K.7)</t>
  </si>
  <si>
    <r>
      <t xml:space="preserve">Liquidity Coverage Ratio (%)
</t>
    </r>
    <r>
      <rPr>
        <sz val="12"/>
        <color theme="0"/>
        <rFont val="Calibri"/>
        <family val="2"/>
      </rPr>
      <t>(Total Adjusted Stock of HQLA (K.2) divided by Total Net Cash Outflow (K.8) expressed as a percentage)</t>
    </r>
  </si>
  <si>
    <t>Firm Information</t>
  </si>
  <si>
    <t>Return Version Number</t>
  </si>
  <si>
    <t>V1.0</t>
  </si>
  <si>
    <t>Firm Name</t>
  </si>
  <si>
    <t>Return Reporting Currency:</t>
  </si>
  <si>
    <t>GBP</t>
  </si>
  <si>
    <t>Date Return From (dd/mm/yyyy):</t>
  </si>
  <si>
    <t>Date Return To (dd/mm/yyyy):</t>
  </si>
  <si>
    <t>Firm Declaration</t>
  </si>
  <si>
    <t>I/we are authorised to make this return on behalf of the firm.</t>
  </si>
  <si>
    <t>I/we declare that the information supplied in this return is complete and accurate to the best of our knowledge and belief.</t>
  </si>
  <si>
    <t>Return Signed Off by 1:</t>
  </si>
  <si>
    <t>Return Signed Off by 2:</t>
  </si>
  <si>
    <t>Position:</t>
  </si>
  <si>
    <t>Firm Name:</t>
  </si>
  <si>
    <t>Date (dd/mm/yyyy):</t>
  </si>
  <si>
    <r>
      <t xml:space="preserve">Comments </t>
    </r>
    <r>
      <rPr>
        <b/>
        <i/>
        <sz val="14"/>
        <color theme="0"/>
        <rFont val="Calibri"/>
        <family val="2"/>
      </rPr>
      <t>(optional)</t>
    </r>
  </si>
  <si>
    <t>Validation Table</t>
  </si>
  <si>
    <r>
      <t xml:space="preserve">Under Section 40 of the Financial Services Act 2008 a person commits an offence if </t>
    </r>
    <r>
      <rPr>
        <b/>
        <sz val="12"/>
        <rFont val="Aptos Narrow"/>
        <family val="2"/>
        <scheme val="minor"/>
      </rPr>
      <t>they</t>
    </r>
    <r>
      <rPr>
        <b/>
        <sz val="12"/>
        <color theme="1"/>
        <rFont val="Aptos Narrow"/>
        <family val="2"/>
        <scheme val="minor"/>
      </rPr>
      <t xml:space="preserve"> knowingly or recklessly give any information to the Authority which is false or misleading in a material particular or, without reasonable excuse, fails to furnish information which that person is required to furnish to the Authority, and is liable:-</t>
    </r>
  </si>
  <si>
    <t>(a) on summary conviction, to a fine not exceeding £5,000 or to a term of custody not exceeding 6 months, or to both;
(b) on conviction on information, to a fine or to a term of custody not exceeding 2 years, or to both.</t>
  </si>
  <si>
    <r>
      <rPr>
        <b/>
        <sz val="12"/>
        <color theme="1"/>
        <rFont val="Calibri"/>
        <family val="2"/>
      </rPr>
      <t>🔒 Data Protection Notice</t>
    </r>
    <r>
      <rPr>
        <sz val="12"/>
        <color theme="1"/>
        <rFont val="Calibri"/>
        <family val="2"/>
      </rPr>
      <t xml:space="preserve">
The Authority is registered with the Information Commissioner as a data controller under Isle of Man data protection legislation. The Authority collects and processes personal data to carry out its functions under relevant legislation and may share personal data with other parties where there is a legal basis for doing so. Information on how the Authority collects and processes personal data can be found in the Privacy Policy on the Authority’s website: https://www.iomfsa.im/terms-conditions/privacy-policy/ 
Please call +44 (0)1624 646000 if you have any queries.</t>
    </r>
  </si>
  <si>
    <t>Liquidity Coverage Ratio (LCR) - Stock of High Quality Liquid Assets (HQLA)</t>
  </si>
  <si>
    <t>H.1.1.4</t>
  </si>
  <si>
    <t>H.1.1.5</t>
  </si>
  <si>
    <t>Optional Item for use only when completing form for LCR by Significant Currency</t>
  </si>
  <si>
    <t>backed by Level 1 assets (0% inflow factor)</t>
  </si>
  <si>
    <t>backed by Level 2A assets (15% inflow factor)</t>
  </si>
  <si>
    <t>received from small business customers</t>
  </si>
  <si>
    <t>RETAIL FUNDING</t>
  </si>
  <si>
    <t>TOTAL OUTFLOWS RETAIL FUNDING</t>
  </si>
  <si>
    <t>Unsecured Wholesale Funding</t>
  </si>
  <si>
    <t>WHOLESALE FUNDING</t>
  </si>
  <si>
    <t>Small business deposits</t>
  </si>
  <si>
    <t>Total Small Business Deposit Outflows, of which:</t>
  </si>
  <si>
    <t>Total Operational Deposits, of which:</t>
  </si>
  <si>
    <t>Unsecured Wholesale Deposits: DCS covered deposits, of which:</t>
  </si>
  <si>
    <t>Unsecured Wholesale Deposits: non-DCS covered deposits, of which:</t>
  </si>
  <si>
    <t>Total Unsecured Wholesale Funding Outflows</t>
  </si>
  <si>
    <t>Secured funding</t>
  </si>
  <si>
    <t>Secured Funding Transactions with domestic sovereign, PSEs or multilateral development banks that are not backed by Level 1 or Level 2A HQLA (25% run-off factor), taken in:</t>
  </si>
  <si>
    <t>Total Secured Wholesale Funding Outflows</t>
  </si>
  <si>
    <t>TOTAL WHOLESALE FUNDING OUTFLOWS</t>
  </si>
  <si>
    <t>Total Cash Outflows - Additional Requirements</t>
  </si>
  <si>
    <t>Total Level 1 HQLA</t>
  </si>
  <si>
    <t>LIQUIDITY COVERAGE RATIO REPORTING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</si>
</sst>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00;[Red]\-&quot;$&quot;#,##0.00"/>
    <numFmt numFmtId="165" formatCode="0.00000"/>
    <numFmt numFmtId="166" formatCode=";;;"/>
    <numFmt numFmtId="167" formatCode="#,##0;[Red]&quot;no minus&quot;;\-0\-"/>
    <numFmt numFmtId="168" formatCode="General_)"/>
    <numFmt numFmtId="169" formatCode="#,##0\ [$€-1];[Red]\-#,##0\ [$€-1]"/>
  </numFmts>
  <fonts count="52">
    <font>
      <sz val="12"/>
      <color theme="1"/>
      <name val="Calibri"/>
      <family val="2"/>
    </font>
    <font>
      <sz val="12"/>
      <color rgb="FFFF0000"/>
      <name val="Calibri"/>
      <family val="2"/>
    </font>
    <font>
      <b/>
      <sz val="12"/>
      <color theme="1"/>
      <name val="Calibri"/>
      <family val="2"/>
    </font>
    <font>
      <sz val="11"/>
      <color theme="1"/>
      <name val="Aptos Narrow"/>
      <family val="2"/>
      <scheme val="minor"/>
    </font>
    <font>
      <b/>
      <sz val="20"/>
      <name val="Arial"/>
      <family val="2"/>
    </font>
    <font>
      <b/>
      <sz val="12"/>
      <name val="Arial"/>
      <family val="2"/>
    </font>
    <font>
      <sz val="10"/>
      <color theme="1"/>
      <name val="Calibri"/>
      <family val="2"/>
    </font>
    <font>
      <sz val="10"/>
      <name val="Arial"/>
      <family val="2"/>
    </font>
    <font>
      <b/>
      <sz val="10"/>
      <name val="Arial"/>
      <family val="2"/>
    </font>
    <font>
      <sz val="10"/>
      <name val="Arial"/>
      <family val="2"/>
    </font>
    <font>
      <sz val="10"/>
      <name val="MS Sans Serif"/>
      <family val="2"/>
    </font>
    <font>
      <b/>
      <sz val="10"/>
      <color indexed="10"/>
      <name val="TimesNewRomanPS"/>
    </font>
    <font>
      <sz val="10"/>
      <name val="Helv"/>
    </font>
    <font>
      <sz val="11"/>
      <color indexed="8"/>
      <name val="Calibri"/>
      <family val="2"/>
    </font>
    <font>
      <b/>
      <sz val="10"/>
      <color indexed="12"/>
      <name val="TimesNewRomanPS"/>
    </font>
    <font>
      <sz val="10"/>
      <name val="Times New Roman"/>
      <family val="1"/>
    </font>
    <font>
      <sz val="10"/>
      <name val="TimesNewRomanPS"/>
    </font>
    <font>
      <b/>
      <i/>
      <sz val="10"/>
      <color indexed="16"/>
      <name val="TimesNewRomanPS"/>
    </font>
    <font>
      <b/>
      <sz val="12"/>
      <color indexed="10"/>
      <name val="TimesNewRomanPS"/>
    </font>
    <font>
      <sz val="10"/>
      <name val="Courier"/>
    </font>
    <font>
      <sz val="8"/>
      <name val="Calibri"/>
      <family val="2"/>
    </font>
    <font>
      <b/>
      <sz val="12"/>
      <color rgb="FFFF0000"/>
      <name val="Calibri"/>
      <family val="2"/>
    </font>
    <font>
      <sz val="12"/>
      <color rgb="FF0070C0"/>
      <name val="Calibri"/>
      <family val="2"/>
    </font>
    <font>
      <sz val="12"/>
      <color theme="3" tint="0.499984740745262"/>
      <name val="Calibri"/>
      <family val="2"/>
    </font>
    <font>
      <sz val="12"/>
      <name val="Calibri"/>
      <family val="2"/>
    </font>
    <font>
      <b/>
      <sz val="12"/>
      <color theme="3" tint="0.499984740745262"/>
      <name val="Calibri"/>
      <family val="2"/>
    </font>
    <font>
      <b/>
      <sz val="22"/>
      <color theme="1"/>
      <name val="Calibri"/>
      <family val="2"/>
    </font>
    <font>
      <b/>
      <sz val="12"/>
      <name val="Calibri"/>
      <family val="2"/>
    </font>
    <font>
      <b/>
      <sz val="18"/>
      <color theme="1"/>
      <name val="Calibri"/>
      <family val="2"/>
    </font>
    <font>
      <sz val="12"/>
      <color theme="1"/>
      <name val="Calibri"/>
      <family val="2"/>
    </font>
    <font>
      <b/>
      <sz val="16"/>
      <color theme="1"/>
      <name val="Calibri"/>
      <family val="2"/>
    </font>
    <font>
      <sz val="18"/>
      <color theme="1"/>
      <name val="Calibri"/>
      <family val="2"/>
    </font>
    <font>
      <b/>
      <sz val="12"/>
      <color theme="0"/>
      <name val="Calibri"/>
      <family val="2"/>
    </font>
    <font>
      <sz val="12"/>
      <color theme="0"/>
      <name val="Calibri"/>
      <family val="2"/>
    </font>
    <font>
      <i/>
      <sz val="12"/>
      <color theme="1"/>
      <name val="Calibri"/>
      <family val="2"/>
    </font>
    <font>
      <b/>
      <i/>
      <sz val="12"/>
      <color theme="0"/>
      <name val="Calibri"/>
      <family val="2"/>
    </font>
    <font>
      <i/>
      <sz val="12"/>
      <color theme="0"/>
      <name val="Calibri"/>
      <family val="2"/>
    </font>
    <font>
      <b/>
      <sz val="20"/>
      <color rgb="FF775431"/>
      <name val="Calibri"/>
      <family val="2"/>
    </font>
    <font>
      <sz val="12"/>
      <color theme="1"/>
      <name val="Arial"/>
      <family val="2"/>
    </font>
    <font>
      <sz val="10"/>
      <color theme="1"/>
      <name val="Aptos Narrow"/>
      <family val="2"/>
      <scheme val="minor"/>
    </font>
    <font>
      <b/>
      <sz val="14"/>
      <color theme="0"/>
      <name val="Aptos Narrow"/>
      <family val="2"/>
      <scheme val="minor"/>
    </font>
    <font>
      <sz val="12"/>
      <color theme="1"/>
      <name val="Aptos Narrow"/>
      <family val="2"/>
      <scheme val="minor"/>
    </font>
    <font>
      <sz val="12"/>
      <name val="Aptos Narrow"/>
      <family val="2"/>
      <scheme val="minor"/>
    </font>
    <font>
      <b/>
      <sz val="14"/>
      <color theme="0"/>
      <name val="Calibri"/>
      <family val="2"/>
    </font>
    <font>
      <b/>
      <i/>
      <sz val="14"/>
      <color theme="0"/>
      <name val="Calibri"/>
      <family val="2"/>
    </font>
    <font>
      <b/>
      <sz val="12"/>
      <color theme="1"/>
      <name val="Aptos Narrow"/>
      <family val="2"/>
      <scheme val="minor"/>
    </font>
    <font>
      <b/>
      <sz val="12"/>
      <name val="Aptos Narrow"/>
      <family val="2"/>
      <scheme val="minor"/>
    </font>
    <font>
      <b/>
      <sz val="20"/>
      <color rgb="FF005782"/>
      <name val="Calibri"/>
      <family val="2"/>
    </font>
    <font>
      <sz val="9"/>
      <color theme="1"/>
      <name val="Segoe UI"/>
      <family val="2"/>
    </font>
    <font>
      <i/>
      <sz val="9"/>
      <color theme="1"/>
      <name val="Segoe UI"/>
      <family val="2"/>
    </font>
    <font>
      <b/>
      <sz val="16"/>
      <color theme="0"/>
      <name val="Calibri"/>
      <family val="2"/>
    </font>
    <font>
      <sz val="16"/>
      <color theme="0"/>
      <name val="Calibri"/>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rgb="FF005782"/>
        <bgColor indexed="64"/>
      </patternFill>
    </fill>
    <fill>
      <patternFill patternType="solid">
        <fgColor rgb="FFD9D9D9"/>
        <bgColor indexed="64"/>
      </patternFill>
    </fill>
    <fill>
      <patternFill patternType="solid">
        <fgColor theme="0"/>
        <bgColor indexed="64"/>
      </patternFill>
    </fill>
  </fills>
  <borders count="16">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indexed="64"/>
      </left>
      <right style="double">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47">
    <xf numFmtId="0" fontId="0" fillId="0" borderId="0"/>
    <xf numFmtId="0" fontId="3" fillId="0" borderId="0"/>
    <xf numFmtId="0" fontId="4" fillId="2" borderId="1" applyNumberFormat="0" applyFill="0" applyBorder="0" applyAlignment="0" applyProtection="0">
      <alignment horizontal="left"/>
    </xf>
    <xf numFmtId="0" fontId="5" fillId="0" borderId="0" applyNumberFormat="0" applyFill="0" applyBorder="0" applyAlignment="0" applyProtection="0"/>
    <xf numFmtId="0" fontId="6" fillId="0" borderId="0"/>
    <xf numFmtId="3" fontId="7" fillId="2" borderId="5" applyFont="0">
      <alignment horizontal="right" vertical="center"/>
    </xf>
    <xf numFmtId="0" fontId="8" fillId="2" borderId="3" applyFont="0" applyBorder="0">
      <alignment horizontal="center" wrapText="1"/>
    </xf>
    <xf numFmtId="0" fontId="7" fillId="3" borderId="5" applyNumberFormat="0" applyFont="0" applyBorder="0">
      <alignment horizontal="center" vertical="center"/>
    </xf>
    <xf numFmtId="43" fontId="3" fillId="0" borderId="0" applyFont="0" applyFill="0" applyBorder="0" applyAlignment="0" applyProtection="0"/>
    <xf numFmtId="165" fontId="7" fillId="2" borderId="5" applyFont="0">
      <alignment horizontal="right" vertical="center"/>
    </xf>
    <xf numFmtId="166" fontId="7" fillId="0" borderId="5">
      <alignment horizontal="right" vertical="center"/>
      <protection locked="0"/>
    </xf>
    <xf numFmtId="0" fontId="7" fillId="4" borderId="3" applyNumberFormat="0" applyFont="0" applyBorder="0" applyProtection="0">
      <alignment horizontal="left" vertical="center"/>
    </xf>
    <xf numFmtId="9" fontId="3" fillId="0" borderId="0" applyFont="0" applyFill="0" applyBorder="0" applyAlignment="0" applyProtection="0"/>
    <xf numFmtId="0" fontId="3" fillId="0" borderId="0"/>
    <xf numFmtId="0" fontId="7" fillId="0" borderId="0"/>
    <xf numFmtId="0" fontId="9" fillId="0" borderId="0"/>
    <xf numFmtId="43" fontId="7" fillId="0" borderId="0" applyFont="0" applyFill="0" applyBorder="0" applyAlignment="0" applyProtection="0"/>
    <xf numFmtId="0" fontId="10" fillId="0" borderId="0"/>
    <xf numFmtId="0" fontId="3" fillId="0" borderId="0"/>
    <xf numFmtId="0" fontId="11" fillId="0" borderId="0">
      <alignment vertical="top" wrapText="1"/>
    </xf>
    <xf numFmtId="4" fontId="12"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164" fontId="12" fillId="0" borderId="0" applyFont="0" applyFill="0" applyBorder="0" applyAlignment="0" applyProtection="0"/>
    <xf numFmtId="0" fontId="14" fillId="0" borderId="1" applyProtection="0">
      <alignment vertical="top" wrapText="1"/>
    </xf>
    <xf numFmtId="0" fontId="15" fillId="0" borderId="0"/>
    <xf numFmtId="0" fontId="7" fillId="0" borderId="0"/>
    <xf numFmtId="0" fontId="3" fillId="0" borderId="0"/>
    <xf numFmtId="0" fontId="3" fillId="0" borderId="0"/>
    <xf numFmtId="167" fontId="16" fillId="0" borderId="7" applyFont="0" applyBorder="0">
      <alignment horizontal="right"/>
      <protection locked="0"/>
    </xf>
    <xf numFmtId="0" fontId="17" fillId="0" borderId="1" applyBorder="0" applyAlignment="0" applyProtection="0">
      <alignment horizontal="center"/>
    </xf>
    <xf numFmtId="0" fontId="16" fillId="0" borderId="7">
      <alignment horizontal="right"/>
      <protection locked="0"/>
    </xf>
    <xf numFmtId="0" fontId="18" fillId="0" borderId="0"/>
    <xf numFmtId="0" fontId="3" fillId="0" borderId="0"/>
    <xf numFmtId="0" fontId="3" fillId="0" borderId="0"/>
    <xf numFmtId="43" fontId="13" fillId="0" borderId="0" applyFont="0" applyFill="0" applyBorder="0" applyAlignment="0" applyProtection="0"/>
    <xf numFmtId="43" fontId="7" fillId="0" borderId="0" applyFont="0" applyFill="0" applyBorder="0" applyAlignment="0" applyProtection="0"/>
    <xf numFmtId="164" fontId="12" fillId="0" borderId="0" applyFont="0" applyFill="0" applyBorder="0" applyAlignment="0" applyProtection="0"/>
    <xf numFmtId="0" fontId="3" fillId="0" borderId="0"/>
    <xf numFmtId="0" fontId="3" fillId="0" borderId="0"/>
    <xf numFmtId="0" fontId="3" fillId="0" borderId="0"/>
    <xf numFmtId="168" fontId="19" fillId="0" borderId="0"/>
    <xf numFmtId="40" fontId="10" fillId="0" borderId="0" applyFont="0" applyFill="0" applyBorder="0" applyAlignment="0" applyProtection="0"/>
    <xf numFmtId="0" fontId="12" fillId="0" borderId="0"/>
    <xf numFmtId="0" fontId="10" fillId="0" borderId="0"/>
    <xf numFmtId="43" fontId="7" fillId="0" borderId="0" applyFont="0" applyFill="0" applyBorder="0" applyAlignment="0" applyProtection="0"/>
    <xf numFmtId="9" fontId="29" fillId="0" borderId="0" applyFont="0" applyFill="0" applyBorder="0" applyAlignment="0" applyProtection="0"/>
  </cellStyleXfs>
  <cellXfs count="233">
    <xf numFmtId="0" fontId="0" fillId="0" borderId="0" xfId="0"/>
    <xf numFmtId="0" fontId="33" fillId="0" borderId="0" xfId="0" applyFont="1" applyProtection="1">
      <protection hidden="1"/>
    </xf>
    <xf numFmtId="0" fontId="0" fillId="0" borderId="0" xfId="0" applyProtection="1">
      <protection hidden="1"/>
    </xf>
    <xf numFmtId="0" fontId="0" fillId="0" borderId="0" xfId="0" applyAlignment="1" applyProtection="1">
      <alignment horizontal="center" vertical="center"/>
      <protection hidden="1"/>
    </xf>
    <xf numFmtId="0" fontId="37" fillId="0" borderId="0" xfId="0" applyFont="1" applyAlignment="1" applyProtection="1">
      <alignment horizontal="center" vertical="center" wrapText="1"/>
      <protection hidden="1"/>
    </xf>
    <xf numFmtId="0" fontId="39" fillId="0" borderId="0" xfId="4" applyFont="1" applyAlignment="1" applyProtection="1">
      <alignment horizontal="center" vertical="center"/>
      <protection hidden="1"/>
    </xf>
    <xf numFmtId="0" fontId="40" fillId="5" borderId="3" xfId="0" applyFont="1" applyFill="1" applyBorder="1" applyAlignment="1" applyProtection="1">
      <alignment vertical="center"/>
      <protection hidden="1"/>
    </xf>
    <xf numFmtId="0" fontId="40" fillId="5" borderId="4" xfId="0" applyFont="1" applyFill="1" applyBorder="1" applyAlignment="1" applyProtection="1">
      <alignment vertical="center"/>
      <protection hidden="1"/>
    </xf>
    <xf numFmtId="0" fontId="32" fillId="0" borderId="0" xfId="0" applyFont="1" applyAlignment="1" applyProtection="1">
      <alignment horizontal="center" vertical="center"/>
      <protection hidden="1"/>
    </xf>
    <xf numFmtId="0" fontId="0" fillId="0" borderId="3" xfId="0" applyBorder="1" applyAlignment="1" applyProtection="1">
      <alignment vertical="center"/>
      <protection hidden="1"/>
    </xf>
    <xf numFmtId="0" fontId="0" fillId="6" borderId="5" xfId="0" applyFill="1" applyBorder="1" applyAlignment="1" applyProtection="1">
      <alignment horizontal="right" vertical="center"/>
      <protection locked="0"/>
    </xf>
    <xf numFmtId="0" fontId="41" fillId="0" borderId="5" xfId="0" applyFont="1" applyBorder="1" applyAlignment="1" applyProtection="1">
      <alignment vertical="center"/>
      <protection hidden="1"/>
    </xf>
    <xf numFmtId="0" fontId="0" fillId="7" borderId="5" xfId="0" applyFill="1" applyBorder="1" applyAlignment="1" applyProtection="1">
      <alignment horizontal="right" vertical="center"/>
      <protection hidden="1"/>
    </xf>
    <xf numFmtId="0" fontId="0" fillId="0" borderId="0" xfId="0" applyAlignment="1" applyProtection="1">
      <alignment horizontal="left" vertical="center"/>
      <protection hidden="1"/>
    </xf>
    <xf numFmtId="0" fontId="41" fillId="0" borderId="3" xfId="0" applyFont="1" applyBorder="1" applyAlignment="1" applyProtection="1">
      <alignment vertical="center"/>
      <protection hidden="1"/>
    </xf>
    <xf numFmtId="14" fontId="0" fillId="6" borderId="5" xfId="0" applyNumberFormat="1" applyFill="1" applyBorder="1" applyAlignment="1" applyProtection="1">
      <alignment horizontal="right" vertical="center"/>
      <protection locked="0"/>
    </xf>
    <xf numFmtId="14" fontId="0" fillId="0" borderId="0" xfId="0" applyNumberFormat="1" applyAlignment="1" applyProtection="1">
      <alignment horizontal="left" vertical="center"/>
      <protection hidden="1"/>
    </xf>
    <xf numFmtId="0" fontId="41" fillId="0" borderId="0" xfId="0" applyFont="1" applyProtection="1">
      <protection hidden="1"/>
    </xf>
    <xf numFmtId="0" fontId="41" fillId="0" borderId="13" xfId="0" applyFont="1" applyBorder="1" applyProtection="1">
      <protection hidden="1"/>
    </xf>
    <xf numFmtId="0" fontId="41" fillId="0" borderId="6" xfId="0" applyFont="1" applyBorder="1" applyAlignment="1" applyProtection="1">
      <alignment vertical="center"/>
      <protection hidden="1"/>
    </xf>
    <xf numFmtId="0" fontId="41" fillId="0" borderId="12" xfId="0" applyFont="1" applyBorder="1" applyAlignment="1" applyProtection="1">
      <alignment vertical="center"/>
      <protection hidden="1"/>
    </xf>
    <xf numFmtId="0" fontId="24" fillId="0" borderId="0" xfId="0" applyFont="1" applyAlignment="1" applyProtection="1">
      <alignment horizontal="left" vertical="center"/>
      <protection hidden="1"/>
    </xf>
    <xf numFmtId="0" fontId="41" fillId="0" borderId="11" xfId="0" applyFont="1" applyBorder="1" applyAlignment="1" applyProtection="1">
      <alignment vertical="center"/>
      <protection hidden="1"/>
    </xf>
    <xf numFmtId="0" fontId="41" fillId="0" borderId="8" xfId="0" applyFont="1" applyBorder="1" applyAlignment="1" applyProtection="1">
      <alignment vertical="center"/>
      <protection hidden="1"/>
    </xf>
    <xf numFmtId="0" fontId="41" fillId="0" borderId="14" xfId="0" applyFont="1" applyBorder="1" applyAlignment="1" applyProtection="1">
      <alignment vertical="center"/>
      <protection hidden="1"/>
    </xf>
    <xf numFmtId="0" fontId="24" fillId="0" borderId="0" xfId="0" applyFont="1" applyAlignment="1" applyProtection="1">
      <alignment horizontal="left" vertical="top"/>
      <protection hidden="1"/>
    </xf>
    <xf numFmtId="0" fontId="42" fillId="0" borderId="10" xfId="0" applyFont="1" applyBorder="1" applyAlignment="1" applyProtection="1">
      <alignment horizontal="left" vertical="center" wrapText="1"/>
      <protection hidden="1"/>
    </xf>
    <xf numFmtId="0" fontId="42" fillId="0" borderId="5" xfId="0" applyFont="1" applyBorder="1" applyAlignment="1" applyProtection="1">
      <alignment horizontal="left" vertical="center" wrapText="1"/>
      <protection hidden="1"/>
    </xf>
    <xf numFmtId="0" fontId="0" fillId="0" borderId="0" xfId="0" applyAlignment="1" applyProtection="1">
      <alignment vertical="center"/>
      <protection hidden="1"/>
    </xf>
    <xf numFmtId="2" fontId="0" fillId="0" borderId="0" xfId="0" applyNumberFormat="1" applyAlignment="1" applyProtection="1">
      <alignment horizontal="left" vertical="center"/>
      <protection hidden="1"/>
    </xf>
    <xf numFmtId="0" fontId="34" fillId="0" borderId="0" xfId="0" applyFont="1" applyAlignment="1" applyProtection="1">
      <alignment horizontal="justify" vertical="justify" wrapText="1"/>
      <protection hidden="1"/>
    </xf>
    <xf numFmtId="37" fontId="0" fillId="6" borderId="5" xfId="0" applyNumberFormat="1" applyFill="1" applyBorder="1" applyAlignment="1" applyProtection="1">
      <alignment vertical="center" wrapText="1"/>
      <protection locked="0"/>
    </xf>
    <xf numFmtId="0" fontId="0" fillId="0" borderId="0" xfId="0" applyAlignment="1" applyProtection="1">
      <alignment vertical="top" wrapText="1"/>
      <protection hidden="1"/>
    </xf>
    <xf numFmtId="1" fontId="0" fillId="0" borderId="0" xfId="0" applyNumberFormat="1" applyAlignment="1" applyProtection="1">
      <alignment vertical="top" wrapText="1"/>
      <protection hidden="1"/>
    </xf>
    <xf numFmtId="0" fontId="30" fillId="0" borderId="0" xfId="0" applyFont="1" applyAlignment="1" applyProtection="1">
      <alignment vertical="top" wrapText="1"/>
      <protection hidden="1"/>
    </xf>
    <xf numFmtId="0" fontId="26" fillId="0" borderId="0" xfId="0" applyFont="1" applyAlignment="1" applyProtection="1">
      <alignment vertical="top" wrapText="1"/>
      <protection hidden="1"/>
    </xf>
    <xf numFmtId="0" fontId="32" fillId="5" borderId="5" xfId="0" applyFont="1" applyFill="1" applyBorder="1" applyAlignment="1" applyProtection="1">
      <alignment horizontal="left" vertical="center" wrapText="1"/>
      <protection hidden="1"/>
    </xf>
    <xf numFmtId="1" fontId="32" fillId="5" borderId="5" xfId="0" applyNumberFormat="1" applyFont="1" applyFill="1" applyBorder="1" applyAlignment="1" applyProtection="1">
      <alignment horizontal="left" vertical="center" wrapText="1"/>
      <protection hidden="1"/>
    </xf>
    <xf numFmtId="0" fontId="2" fillId="0" borderId="0" xfId="0" applyFont="1" applyAlignment="1" applyProtection="1">
      <alignment horizontal="left" vertical="top" wrapText="1"/>
      <protection hidden="1"/>
    </xf>
    <xf numFmtId="0" fontId="32" fillId="5" borderId="3" xfId="0" applyFont="1" applyFill="1" applyBorder="1" applyAlignment="1" applyProtection="1">
      <alignment horizontal="left" vertical="center" wrapText="1"/>
      <protection hidden="1"/>
    </xf>
    <xf numFmtId="0" fontId="32" fillId="5" borderId="2" xfId="0" applyFont="1" applyFill="1" applyBorder="1" applyAlignment="1" applyProtection="1">
      <alignment horizontal="left" vertical="center" wrapText="1"/>
      <protection hidden="1"/>
    </xf>
    <xf numFmtId="1" fontId="32" fillId="5" borderId="4" xfId="0" applyNumberFormat="1" applyFont="1" applyFill="1" applyBorder="1" applyAlignment="1" applyProtection="1">
      <alignment horizontal="left" vertical="center" wrapText="1"/>
      <protection hidden="1"/>
    </xf>
    <xf numFmtId="0" fontId="32" fillId="5" borderId="5" xfId="0" applyFont="1" applyFill="1" applyBorder="1" applyAlignment="1" applyProtection="1">
      <alignment vertical="center" wrapText="1"/>
      <protection hidden="1"/>
    </xf>
    <xf numFmtId="37" fontId="32" fillId="5" borderId="5" xfId="0" applyNumberFormat="1" applyFont="1" applyFill="1" applyBorder="1" applyAlignment="1" applyProtection="1">
      <alignment vertical="center" wrapText="1"/>
      <protection hidden="1"/>
    </xf>
    <xf numFmtId="0" fontId="27" fillId="0" borderId="0" xfId="0" applyFont="1" applyAlignment="1" applyProtection="1">
      <alignment vertical="top" wrapText="1"/>
      <protection hidden="1"/>
    </xf>
    <xf numFmtId="37" fontId="2" fillId="5" borderId="5" xfId="0" applyNumberFormat="1" applyFont="1" applyFill="1" applyBorder="1" applyAlignment="1" applyProtection="1">
      <alignment vertical="center" wrapText="1"/>
      <protection hidden="1"/>
    </xf>
    <xf numFmtId="0" fontId="2" fillId="0" borderId="0" xfId="0" applyFont="1" applyAlignment="1" applyProtection="1">
      <alignment vertical="top" wrapText="1"/>
      <protection hidden="1"/>
    </xf>
    <xf numFmtId="0" fontId="0" fillId="0" borderId="5" xfId="0" applyBorder="1" applyAlignment="1" applyProtection="1">
      <alignment vertical="center" wrapText="1"/>
      <protection hidden="1"/>
    </xf>
    <xf numFmtId="0" fontId="24" fillId="0" borderId="5" xfId="0" applyFont="1" applyBorder="1" applyAlignment="1" applyProtection="1">
      <alignment horizontal="left" vertical="center" wrapText="1"/>
      <protection hidden="1"/>
    </xf>
    <xf numFmtId="37" fontId="0" fillId="5" borderId="5" xfId="0" applyNumberFormat="1" applyFill="1" applyBorder="1" applyAlignment="1" applyProtection="1">
      <alignment vertical="center" wrapText="1"/>
      <protection hidden="1"/>
    </xf>
    <xf numFmtId="39" fontId="33" fillId="5" borderId="5" xfId="0" applyNumberFormat="1" applyFont="1" applyFill="1" applyBorder="1" applyAlignment="1" applyProtection="1">
      <alignment vertical="center" wrapText="1"/>
      <protection hidden="1"/>
    </xf>
    <xf numFmtId="37" fontId="33" fillId="5" borderId="5" xfId="0" applyNumberFormat="1" applyFont="1" applyFill="1" applyBorder="1" applyAlignment="1" applyProtection="1">
      <alignment vertical="center" wrapText="1"/>
      <protection hidden="1"/>
    </xf>
    <xf numFmtId="39" fontId="2" fillId="5" borderId="5" xfId="0" applyNumberFormat="1" applyFont="1" applyFill="1" applyBorder="1" applyAlignment="1" applyProtection="1">
      <alignment vertical="center" wrapText="1"/>
      <protection hidden="1"/>
    </xf>
    <xf numFmtId="0" fontId="2" fillId="7" borderId="5" xfId="0" applyFont="1" applyFill="1" applyBorder="1" applyAlignment="1" applyProtection="1">
      <alignment vertical="center" wrapText="1"/>
      <protection hidden="1"/>
    </xf>
    <xf numFmtId="0" fontId="27" fillId="7" borderId="5" xfId="0" applyFont="1" applyFill="1" applyBorder="1" applyAlignment="1" applyProtection="1">
      <alignment horizontal="left" vertical="center" wrapText="1"/>
      <protection hidden="1"/>
    </xf>
    <xf numFmtId="0" fontId="32" fillId="5" borderId="11" xfId="0" applyFont="1" applyFill="1" applyBorder="1" applyAlignment="1" applyProtection="1">
      <alignment vertical="center" wrapText="1"/>
      <protection hidden="1"/>
    </xf>
    <xf numFmtId="37" fontId="32" fillId="5" borderId="8" xfId="0" applyNumberFormat="1" applyFont="1" applyFill="1" applyBorder="1" applyAlignment="1" applyProtection="1">
      <alignment vertical="center" wrapText="1"/>
      <protection hidden="1"/>
    </xf>
    <xf numFmtId="39" fontId="32" fillId="5" borderId="8" xfId="0" applyNumberFormat="1" applyFont="1" applyFill="1" applyBorder="1" applyAlignment="1" applyProtection="1">
      <alignment vertical="center" wrapText="1"/>
      <protection hidden="1"/>
    </xf>
    <xf numFmtId="37" fontId="32" fillId="5" borderId="14" xfId="0" applyNumberFormat="1" applyFont="1" applyFill="1" applyBorder="1" applyAlignment="1" applyProtection="1">
      <alignment vertical="center" wrapText="1"/>
      <protection hidden="1"/>
    </xf>
    <xf numFmtId="0" fontId="32" fillId="5" borderId="10" xfId="0" applyFont="1" applyFill="1" applyBorder="1" applyAlignment="1" applyProtection="1">
      <alignment vertical="center" wrapText="1"/>
      <protection hidden="1"/>
    </xf>
    <xf numFmtId="37" fontId="32" fillId="5" borderId="10" xfId="0" applyNumberFormat="1" applyFont="1" applyFill="1" applyBorder="1" applyAlignment="1" applyProtection="1">
      <alignment vertical="center" wrapText="1"/>
      <protection hidden="1"/>
    </xf>
    <xf numFmtId="39" fontId="27" fillId="5" borderId="10" xfId="0" applyNumberFormat="1" applyFont="1" applyFill="1" applyBorder="1" applyAlignment="1" applyProtection="1">
      <alignment vertical="center" wrapText="1"/>
      <protection hidden="1"/>
    </xf>
    <xf numFmtId="0" fontId="32" fillId="5" borderId="3" xfId="0" applyFont="1" applyFill="1" applyBorder="1" applyAlignment="1" applyProtection="1">
      <alignment vertical="center" wrapText="1"/>
      <protection hidden="1"/>
    </xf>
    <xf numFmtId="37" fontId="32" fillId="5" borderId="2" xfId="0" applyNumberFormat="1" applyFont="1" applyFill="1" applyBorder="1" applyAlignment="1" applyProtection="1">
      <alignment vertical="center" wrapText="1"/>
      <protection hidden="1"/>
    </xf>
    <xf numFmtId="39" fontId="32" fillId="5" borderId="2" xfId="0" applyNumberFormat="1" applyFont="1" applyFill="1" applyBorder="1" applyAlignment="1" applyProtection="1">
      <alignment vertical="center" wrapText="1"/>
      <protection hidden="1"/>
    </xf>
    <xf numFmtId="37" fontId="32" fillId="5" borderId="4" xfId="0" applyNumberFormat="1" applyFont="1" applyFill="1" applyBorder="1" applyAlignment="1" applyProtection="1">
      <alignment vertical="center" wrapText="1"/>
      <protection hidden="1"/>
    </xf>
    <xf numFmtId="39" fontId="32" fillId="5" borderId="5" xfId="0" applyNumberFormat="1" applyFont="1" applyFill="1" applyBorder="1" applyAlignment="1" applyProtection="1">
      <alignment vertical="center" wrapText="1"/>
      <protection hidden="1"/>
    </xf>
    <xf numFmtId="37" fontId="21" fillId="5" borderId="5" xfId="0" applyNumberFormat="1" applyFont="1" applyFill="1" applyBorder="1" applyAlignment="1" applyProtection="1">
      <alignment vertical="center" wrapText="1"/>
      <protection hidden="1"/>
    </xf>
    <xf numFmtId="37" fontId="2" fillId="5" borderId="2" xfId="0" applyNumberFormat="1" applyFont="1" applyFill="1" applyBorder="1" applyAlignment="1" applyProtection="1">
      <alignment vertical="center" wrapText="1"/>
      <protection hidden="1"/>
    </xf>
    <xf numFmtId="39" fontId="2" fillId="5" borderId="2" xfId="0" applyNumberFormat="1" applyFont="1" applyFill="1" applyBorder="1" applyAlignment="1" applyProtection="1">
      <alignment vertical="center" wrapText="1"/>
      <protection hidden="1"/>
    </xf>
    <xf numFmtId="0" fontId="27" fillId="7" borderId="5" xfId="0" applyFont="1" applyFill="1" applyBorder="1" applyAlignment="1" applyProtection="1">
      <alignment vertical="center" wrapText="1"/>
      <protection hidden="1"/>
    </xf>
    <xf numFmtId="39" fontId="0" fillId="5" borderId="5" xfId="0" applyNumberFormat="1" applyFill="1" applyBorder="1" applyAlignment="1" applyProtection="1">
      <alignment vertical="center" wrapText="1"/>
      <protection hidden="1"/>
    </xf>
    <xf numFmtId="0" fontId="27" fillId="0" borderId="0" xfId="0" applyFont="1" applyAlignment="1" applyProtection="1">
      <alignment horizontal="left" vertical="top" wrapText="1"/>
      <protection hidden="1"/>
    </xf>
    <xf numFmtId="0" fontId="24" fillId="0" borderId="0" xfId="0" applyFont="1" applyAlignment="1" applyProtection="1">
      <alignment vertical="top" wrapText="1"/>
      <protection hidden="1"/>
    </xf>
    <xf numFmtId="1" fontId="0" fillId="0" borderId="0" xfId="0" applyNumberFormat="1" applyAlignment="1" applyProtection="1">
      <alignment horizontal="left" vertical="top" wrapText="1"/>
      <protection hidden="1"/>
    </xf>
    <xf numFmtId="0" fontId="0" fillId="0" borderId="0" xfId="0" applyAlignment="1" applyProtection="1">
      <alignment horizontal="left" vertical="top" wrapText="1"/>
      <protection hidden="1"/>
    </xf>
    <xf numFmtId="0" fontId="32" fillId="5" borderId="6" xfId="0" applyFont="1" applyFill="1" applyBorder="1" applyAlignment="1" applyProtection="1">
      <alignment horizontal="left" vertical="center" wrapText="1"/>
      <protection hidden="1"/>
    </xf>
    <xf numFmtId="1" fontId="32" fillId="5" borderId="6" xfId="0" applyNumberFormat="1" applyFont="1" applyFill="1" applyBorder="1" applyAlignment="1" applyProtection="1">
      <alignment horizontal="left" vertical="center" wrapText="1"/>
      <protection hidden="1"/>
    </xf>
    <xf numFmtId="1" fontId="32" fillId="5" borderId="12" xfId="0" applyNumberFormat="1" applyFont="1" applyFill="1" applyBorder="1" applyAlignment="1" applyProtection="1">
      <alignment horizontal="left" vertical="center" wrapText="1"/>
      <protection hidden="1"/>
    </xf>
    <xf numFmtId="0" fontId="32" fillId="5" borderId="11" xfId="0" applyFont="1" applyFill="1" applyBorder="1" applyAlignment="1" applyProtection="1">
      <alignment horizontal="left" vertical="center" wrapText="1"/>
      <protection hidden="1"/>
    </xf>
    <xf numFmtId="1" fontId="32" fillId="5" borderId="2" xfId="0" applyNumberFormat="1" applyFont="1" applyFill="1" applyBorder="1" applyAlignment="1" applyProtection="1">
      <alignment horizontal="left" vertical="center" wrapText="1"/>
      <protection hidden="1"/>
    </xf>
    <xf numFmtId="0" fontId="32" fillId="5" borderId="10" xfId="0" applyFont="1" applyFill="1" applyBorder="1" applyAlignment="1" applyProtection="1">
      <alignment horizontal="left" vertical="center" wrapText="1"/>
      <protection hidden="1"/>
    </xf>
    <xf numFmtId="37" fontId="25" fillId="5" borderId="10" xfId="0" applyNumberFormat="1" applyFont="1" applyFill="1" applyBorder="1" applyAlignment="1" applyProtection="1">
      <alignment horizontal="left" vertical="center" wrapText="1"/>
      <protection hidden="1"/>
    </xf>
    <xf numFmtId="39" fontId="32" fillId="5" borderId="10" xfId="0" applyNumberFormat="1" applyFont="1" applyFill="1" applyBorder="1" applyAlignment="1" applyProtection="1">
      <alignment horizontal="left" vertical="center" wrapText="1"/>
      <protection hidden="1"/>
    </xf>
    <xf numFmtId="0" fontId="0" fillId="7" borderId="5" xfId="0" applyFill="1" applyBorder="1" applyAlignment="1" applyProtection="1">
      <alignment horizontal="left" vertical="center" wrapText="1"/>
      <protection hidden="1"/>
    </xf>
    <xf numFmtId="0" fontId="24" fillId="7" borderId="5" xfId="0" applyFont="1" applyFill="1"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2" fillId="7" borderId="5" xfId="0" applyFont="1" applyFill="1" applyBorder="1" applyAlignment="1" applyProtection="1">
      <alignment horizontal="left" vertical="center" wrapText="1"/>
      <protection hidden="1"/>
    </xf>
    <xf numFmtId="0" fontId="2" fillId="7" borderId="9" xfId="0" applyFont="1" applyFill="1" applyBorder="1" applyAlignment="1" applyProtection="1">
      <alignment horizontal="left" vertical="center" wrapText="1"/>
      <protection hidden="1"/>
    </xf>
    <xf numFmtId="0" fontId="27" fillId="7" borderId="9" xfId="0" applyFont="1" applyFill="1" applyBorder="1" applyAlignment="1" applyProtection="1">
      <alignment horizontal="left" vertical="center" wrapText="1"/>
      <protection hidden="1"/>
    </xf>
    <xf numFmtId="0" fontId="2" fillId="5" borderId="3" xfId="0" applyFont="1" applyFill="1" applyBorder="1" applyAlignment="1" applyProtection="1">
      <alignment horizontal="left" vertical="center" wrapText="1"/>
      <protection hidden="1"/>
    </xf>
    <xf numFmtId="0" fontId="2" fillId="5" borderId="2" xfId="0" applyFont="1" applyFill="1" applyBorder="1" applyAlignment="1" applyProtection="1">
      <alignment horizontal="left" vertical="center" wrapText="1"/>
      <protection hidden="1"/>
    </xf>
    <xf numFmtId="0" fontId="33" fillId="5" borderId="3" xfId="0" applyFont="1" applyFill="1" applyBorder="1" applyAlignment="1" applyProtection="1">
      <alignment horizontal="left" vertical="center" wrapText="1"/>
      <protection hidden="1"/>
    </xf>
    <xf numFmtId="0" fontId="32" fillId="5" borderId="13" xfId="0" applyFont="1" applyFill="1" applyBorder="1" applyAlignment="1" applyProtection="1">
      <alignment horizontal="left" vertical="center" wrapText="1"/>
      <protection hidden="1"/>
    </xf>
    <xf numFmtId="0" fontId="0" fillId="5" borderId="3" xfId="0" applyFill="1" applyBorder="1" applyAlignment="1" applyProtection="1">
      <alignment horizontal="left" vertical="center" wrapText="1"/>
      <protection hidden="1"/>
    </xf>
    <xf numFmtId="0" fontId="0" fillId="5" borderId="2" xfId="0" applyFill="1" applyBorder="1" applyAlignment="1" applyProtection="1">
      <alignment horizontal="left" vertical="center" wrapText="1"/>
      <protection hidden="1"/>
    </xf>
    <xf numFmtId="0" fontId="33" fillId="5" borderId="2" xfId="0" applyFont="1" applyFill="1" applyBorder="1" applyAlignment="1" applyProtection="1">
      <alignment horizontal="left" vertical="center" wrapText="1"/>
      <protection hidden="1"/>
    </xf>
    <xf numFmtId="0" fontId="33" fillId="5" borderId="11" xfId="0" applyFont="1" applyFill="1" applyBorder="1" applyAlignment="1" applyProtection="1">
      <alignment horizontal="left" vertical="center" wrapText="1"/>
      <protection hidden="1"/>
    </xf>
    <xf numFmtId="0" fontId="32" fillId="5" borderId="8" xfId="0" applyFont="1" applyFill="1" applyBorder="1" applyAlignment="1" applyProtection="1">
      <alignment horizontal="left" vertical="center" wrapText="1"/>
      <protection hidden="1"/>
    </xf>
    <xf numFmtId="0" fontId="24" fillId="0" borderId="0" xfId="0" applyFont="1" applyAlignment="1" applyProtection="1">
      <alignment horizontal="left" vertical="top" wrapText="1"/>
      <protection hidden="1"/>
    </xf>
    <xf numFmtId="0" fontId="24" fillId="0" borderId="9" xfId="0" applyFont="1" applyBorder="1" applyAlignment="1" applyProtection="1">
      <alignment horizontal="left" vertical="center" wrapText="1"/>
      <protection hidden="1"/>
    </xf>
    <xf numFmtId="169" fontId="27" fillId="0" borderId="0" xfId="0" applyNumberFormat="1" applyFont="1" applyAlignment="1" applyProtection="1">
      <alignment horizontal="left" vertical="top" wrapText="1"/>
      <protection hidden="1"/>
    </xf>
    <xf numFmtId="0" fontId="32" fillId="5" borderId="5" xfId="0" applyFont="1" applyFill="1" applyBorder="1" applyAlignment="1" applyProtection="1">
      <alignment vertical="center"/>
      <protection hidden="1"/>
    </xf>
    <xf numFmtId="0" fontId="28" fillId="0" borderId="0" xfId="0" applyFont="1" applyAlignment="1" applyProtection="1">
      <alignment horizontal="left" vertical="top" wrapText="1"/>
      <protection hidden="1"/>
    </xf>
    <xf numFmtId="2" fontId="0" fillId="0" borderId="0" xfId="0" applyNumberFormat="1" applyAlignment="1" applyProtection="1">
      <alignment vertical="top" wrapText="1"/>
      <protection hidden="1"/>
    </xf>
    <xf numFmtId="2" fontId="32" fillId="5" borderId="5" xfId="0" applyNumberFormat="1" applyFont="1" applyFill="1" applyBorder="1" applyAlignment="1" applyProtection="1">
      <alignment horizontal="left" vertical="center" wrapText="1"/>
      <protection hidden="1"/>
    </xf>
    <xf numFmtId="2" fontId="32" fillId="5" borderId="2" xfId="0" applyNumberFormat="1" applyFont="1" applyFill="1" applyBorder="1" applyAlignment="1" applyProtection="1">
      <alignment horizontal="left" vertical="center" wrapText="1"/>
      <protection hidden="1"/>
    </xf>
    <xf numFmtId="1" fontId="33" fillId="5" borderId="0" xfId="0" applyNumberFormat="1" applyFont="1" applyFill="1" applyAlignment="1" applyProtection="1">
      <alignment horizontal="left" vertical="center" wrapText="1"/>
      <protection hidden="1"/>
    </xf>
    <xf numFmtId="0" fontId="33" fillId="5" borderId="0" xfId="0" applyFont="1" applyFill="1" applyAlignment="1" applyProtection="1">
      <alignment horizontal="left" vertical="center" wrapText="1"/>
      <protection hidden="1"/>
    </xf>
    <xf numFmtId="2" fontId="33" fillId="5" borderId="0" xfId="0" applyNumberFormat="1" applyFont="1" applyFill="1" applyAlignment="1" applyProtection="1">
      <alignment horizontal="left" vertical="center" wrapText="1"/>
      <protection hidden="1"/>
    </xf>
    <xf numFmtId="0" fontId="1" fillId="0" borderId="0" xfId="0" applyFont="1" applyAlignment="1" applyProtection="1">
      <alignment vertical="top"/>
      <protection hidden="1"/>
    </xf>
    <xf numFmtId="0" fontId="33" fillId="5" borderId="5" xfId="0" applyFont="1" applyFill="1" applyBorder="1" applyAlignment="1" applyProtection="1">
      <alignment horizontal="left" vertical="center" wrapText="1"/>
      <protection hidden="1"/>
    </xf>
    <xf numFmtId="0" fontId="22" fillId="0" borderId="0" xfId="0" applyFont="1" applyAlignment="1" applyProtection="1">
      <alignment vertical="top" wrapText="1"/>
      <protection hidden="1"/>
    </xf>
    <xf numFmtId="1" fontId="2" fillId="5" borderId="2" xfId="0" applyNumberFormat="1" applyFont="1" applyFill="1" applyBorder="1" applyAlignment="1" applyProtection="1">
      <alignment horizontal="left" vertical="center" wrapText="1"/>
      <protection hidden="1"/>
    </xf>
    <xf numFmtId="2" fontId="2" fillId="5" borderId="2" xfId="0" applyNumberFormat="1" applyFont="1" applyFill="1" applyBorder="1" applyAlignment="1" applyProtection="1">
      <alignment horizontal="left" vertical="center" wrapText="1"/>
      <protection hidden="1"/>
    </xf>
    <xf numFmtId="1" fontId="0" fillId="5" borderId="0" xfId="0" applyNumberFormat="1" applyFill="1" applyAlignment="1" applyProtection="1">
      <alignment horizontal="left" vertical="center" wrapText="1"/>
      <protection hidden="1"/>
    </xf>
    <xf numFmtId="0" fontId="0" fillId="5" borderId="0" xfId="0" applyFill="1" applyAlignment="1" applyProtection="1">
      <alignment horizontal="left" vertical="center" wrapText="1"/>
      <protection hidden="1"/>
    </xf>
    <xf numFmtId="2" fontId="0" fillId="5" borderId="0" xfId="0" applyNumberFormat="1" applyFill="1" applyAlignment="1" applyProtection="1">
      <alignment horizontal="left" vertical="center" wrapText="1"/>
      <protection hidden="1"/>
    </xf>
    <xf numFmtId="0" fontId="31" fillId="0" borderId="0" xfId="0" applyFont="1" applyAlignment="1" applyProtection="1">
      <alignment vertical="top" wrapText="1"/>
      <protection hidden="1"/>
    </xf>
    <xf numFmtId="0" fontId="21" fillId="0" borderId="0" xfId="0" applyFont="1" applyAlignment="1" applyProtection="1">
      <alignment vertical="top" wrapText="1"/>
      <protection hidden="1"/>
    </xf>
    <xf numFmtId="0" fontId="2" fillId="0" borderId="5" xfId="0" applyFont="1" applyBorder="1" applyAlignment="1" applyProtection="1">
      <alignment horizontal="left" vertical="center" wrapText="1"/>
      <protection hidden="1"/>
    </xf>
    <xf numFmtId="0" fontId="2" fillId="5" borderId="5" xfId="0" applyFont="1" applyFill="1" applyBorder="1" applyAlignment="1" applyProtection="1">
      <alignment horizontal="left" vertical="center" wrapText="1"/>
      <protection hidden="1"/>
    </xf>
    <xf numFmtId="0" fontId="0" fillId="7" borderId="5" xfId="0" applyFill="1" applyBorder="1" applyAlignment="1" applyProtection="1">
      <alignment vertical="center" wrapText="1"/>
      <protection hidden="1"/>
    </xf>
    <xf numFmtId="0" fontId="35" fillId="5" borderId="5" xfId="0" applyFont="1" applyFill="1" applyBorder="1" applyAlignment="1" applyProtection="1">
      <alignment vertical="center" wrapText="1"/>
      <protection hidden="1"/>
    </xf>
    <xf numFmtId="0" fontId="35" fillId="5" borderId="5" xfId="0" applyFont="1" applyFill="1" applyBorder="1" applyAlignment="1" applyProtection="1">
      <alignment horizontal="left" vertical="center" wrapText="1"/>
      <protection hidden="1"/>
    </xf>
    <xf numFmtId="37" fontId="35" fillId="5" borderId="5" xfId="0" applyNumberFormat="1" applyFont="1" applyFill="1" applyBorder="1" applyAlignment="1" applyProtection="1">
      <alignment vertical="center" wrapText="1"/>
      <protection hidden="1"/>
    </xf>
    <xf numFmtId="10" fontId="32" fillId="5" borderId="5" xfId="46" applyNumberFormat="1" applyFont="1" applyFill="1" applyBorder="1" applyAlignment="1" applyProtection="1">
      <alignment vertical="center" wrapText="1"/>
      <protection hidden="1"/>
    </xf>
    <xf numFmtId="0" fontId="0" fillId="0" borderId="0" xfId="0" applyAlignment="1">
      <alignment vertical="center"/>
    </xf>
    <xf numFmtId="0" fontId="48" fillId="0" borderId="0" xfId="0" applyFont="1" applyAlignment="1">
      <alignment vertical="center" wrapText="1"/>
    </xf>
    <xf numFmtId="0" fontId="49" fillId="0" borderId="0" xfId="0" applyFont="1" applyAlignment="1">
      <alignment vertical="center" wrapText="1"/>
    </xf>
    <xf numFmtId="0" fontId="49" fillId="0" borderId="0" xfId="0" applyFont="1" applyAlignment="1">
      <alignment vertical="center"/>
    </xf>
    <xf numFmtId="0" fontId="49" fillId="0" borderId="0" xfId="0" applyFont="1"/>
    <xf numFmtId="0" fontId="48" fillId="0" borderId="0" xfId="0" applyFont="1" applyAlignment="1">
      <alignment wrapText="1"/>
    </xf>
    <xf numFmtId="0" fontId="50" fillId="5" borderId="5" xfId="0" applyFont="1" applyFill="1" applyBorder="1" applyAlignment="1" applyProtection="1">
      <alignment vertical="center" wrapText="1"/>
      <protection hidden="1"/>
    </xf>
    <xf numFmtId="0" fontId="50" fillId="5" borderId="5" xfId="0" applyFont="1" applyFill="1" applyBorder="1" applyAlignment="1" applyProtection="1">
      <alignment vertical="center"/>
      <protection hidden="1"/>
    </xf>
    <xf numFmtId="0" fontId="50" fillId="5" borderId="5" xfId="0" applyFont="1" applyFill="1" applyBorder="1" applyAlignment="1" applyProtection="1">
      <alignment horizontal="left" vertical="center" wrapText="1"/>
      <protection hidden="1"/>
    </xf>
    <xf numFmtId="37" fontId="50" fillId="5" borderId="5" xfId="0" applyNumberFormat="1" applyFont="1" applyFill="1" applyBorder="1" applyAlignment="1" applyProtection="1">
      <alignment vertical="center" wrapText="1"/>
      <protection hidden="1"/>
    </xf>
    <xf numFmtId="37" fontId="51" fillId="5" borderId="5" xfId="0" applyNumberFormat="1" applyFont="1" applyFill="1" applyBorder="1" applyAlignment="1" applyProtection="1">
      <alignment vertical="center" wrapText="1"/>
      <protection hidden="1"/>
    </xf>
    <xf numFmtId="39" fontId="50" fillId="5" borderId="5" xfId="0" applyNumberFormat="1" applyFont="1" applyFill="1" applyBorder="1" applyAlignment="1" applyProtection="1">
      <alignment vertical="center" wrapText="1"/>
      <protection hidden="1"/>
    </xf>
    <xf numFmtId="1" fontId="30" fillId="5" borderId="3" xfId="0" applyNumberFormat="1" applyFont="1" applyFill="1" applyBorder="1" applyAlignment="1" applyProtection="1">
      <alignment horizontal="left" vertical="center" wrapText="1"/>
      <protection hidden="1"/>
    </xf>
    <xf numFmtId="0" fontId="30" fillId="5" borderId="2" xfId="0" applyFont="1" applyFill="1" applyBorder="1" applyAlignment="1" applyProtection="1">
      <alignment horizontal="left" vertical="center" wrapText="1"/>
      <protection hidden="1"/>
    </xf>
    <xf numFmtId="2" fontId="30" fillId="5" borderId="4" xfId="0" applyNumberFormat="1" applyFont="1" applyFill="1" applyBorder="1" applyAlignment="1" applyProtection="1">
      <alignment horizontal="left" vertical="center" wrapText="1"/>
      <protection hidden="1"/>
    </xf>
    <xf numFmtId="0" fontId="2" fillId="5" borderId="9" xfId="0" applyFont="1" applyFill="1" applyBorder="1" applyAlignment="1" applyProtection="1">
      <alignment horizontal="left" vertical="top" wrapText="1"/>
      <protection hidden="1"/>
    </xf>
    <xf numFmtId="0" fontId="2" fillId="5" borderId="8" xfId="0" applyFont="1" applyFill="1" applyBorder="1" applyAlignment="1" applyProtection="1">
      <alignment horizontal="left" vertical="top" wrapText="1"/>
      <protection hidden="1"/>
    </xf>
    <xf numFmtId="1" fontId="2" fillId="0" borderId="5" xfId="0" applyNumberFormat="1" applyFont="1" applyBorder="1" applyAlignment="1" applyProtection="1">
      <alignment horizontal="left" vertical="top" wrapText="1"/>
      <protection hidden="1"/>
    </xf>
    <xf numFmtId="0" fontId="2" fillId="5" borderId="2" xfId="0" applyFont="1" applyFill="1" applyBorder="1" applyAlignment="1" applyProtection="1">
      <alignment vertical="top" wrapText="1"/>
      <protection hidden="1"/>
    </xf>
    <xf numFmtId="1" fontId="2" fillId="5" borderId="2" xfId="0" applyNumberFormat="1" applyFont="1" applyFill="1" applyBorder="1" applyAlignment="1" applyProtection="1">
      <alignment vertical="top" wrapText="1"/>
      <protection hidden="1"/>
    </xf>
    <xf numFmtId="2" fontId="2" fillId="5" borderId="2" xfId="0" applyNumberFormat="1" applyFont="1" applyFill="1" applyBorder="1" applyAlignment="1" applyProtection="1">
      <alignment vertical="top" wrapText="1"/>
      <protection hidden="1"/>
    </xf>
    <xf numFmtId="0" fontId="2" fillId="0" borderId="5" xfId="0" applyFont="1" applyBorder="1" applyAlignment="1" applyProtection="1">
      <alignment vertical="top" wrapText="1"/>
      <protection hidden="1"/>
    </xf>
    <xf numFmtId="0" fontId="2" fillId="0" borderId="5" xfId="0" applyFont="1" applyBorder="1" applyAlignment="1" applyProtection="1">
      <alignment horizontal="left" vertical="top" wrapText="1"/>
      <protection hidden="1"/>
    </xf>
    <xf numFmtId="0" fontId="34" fillId="0" borderId="5" xfId="0" applyFont="1" applyBorder="1" applyAlignment="1" applyProtection="1">
      <alignment horizontal="left" vertical="center" wrapText="1"/>
      <protection hidden="1"/>
    </xf>
    <xf numFmtId="1" fontId="2" fillId="0" borderId="5" xfId="0" applyNumberFormat="1" applyFont="1" applyBorder="1" applyAlignment="1" applyProtection="1">
      <alignment vertical="top" wrapText="1"/>
      <protection locked="0"/>
    </xf>
    <xf numFmtId="1" fontId="2" fillId="0" borderId="5" xfId="0" applyNumberFormat="1" applyFont="1" applyBorder="1" applyAlignment="1" applyProtection="1">
      <alignment horizontal="left" vertical="center" wrapText="1"/>
      <protection locked="0"/>
    </xf>
    <xf numFmtId="1" fontId="2" fillId="0" borderId="9" xfId="0" applyNumberFormat="1" applyFont="1" applyBorder="1" applyAlignment="1" applyProtection="1">
      <alignment horizontal="left" vertical="top" wrapText="1"/>
      <protection locked="0"/>
    </xf>
    <xf numFmtId="37" fontId="24" fillId="6" borderId="5" xfId="0" applyNumberFormat="1" applyFont="1" applyFill="1" applyBorder="1" applyAlignment="1" applyProtection="1">
      <alignment horizontal="right" vertical="center" wrapText="1"/>
      <protection locked="0"/>
    </xf>
    <xf numFmtId="9" fontId="33" fillId="5" borderId="5" xfId="0" applyNumberFormat="1" applyFont="1" applyFill="1" applyBorder="1" applyAlignment="1" applyProtection="1">
      <alignment horizontal="right" vertical="center" wrapText="1"/>
      <protection hidden="1"/>
    </xf>
    <xf numFmtId="2" fontId="33" fillId="5" borderId="5" xfId="0" applyNumberFormat="1" applyFont="1" applyFill="1" applyBorder="1" applyAlignment="1" applyProtection="1">
      <alignment horizontal="right" vertical="center" wrapText="1"/>
      <protection hidden="1"/>
    </xf>
    <xf numFmtId="37" fontId="33" fillId="5" borderId="5" xfId="0" applyNumberFormat="1" applyFont="1" applyFill="1" applyBorder="1" applyAlignment="1" applyProtection="1">
      <alignment horizontal="right" vertical="center" wrapText="1"/>
      <protection hidden="1"/>
    </xf>
    <xf numFmtId="37" fontId="0" fillId="6" borderId="5" xfId="0" applyNumberFormat="1" applyFill="1" applyBorder="1" applyAlignment="1" applyProtection="1">
      <alignment horizontal="right" vertical="center" wrapText="1"/>
      <protection locked="0"/>
    </xf>
    <xf numFmtId="1" fontId="33" fillId="5" borderId="5" xfId="0" applyNumberFormat="1" applyFont="1" applyFill="1" applyBorder="1" applyAlignment="1" applyProtection="1">
      <alignment horizontal="right" vertical="center" wrapText="1"/>
      <protection hidden="1"/>
    </xf>
    <xf numFmtId="37" fontId="32" fillId="5" borderId="5" xfId="0" applyNumberFormat="1" applyFont="1" applyFill="1" applyBorder="1" applyAlignment="1" applyProtection="1">
      <alignment horizontal="right" vertical="center" wrapText="1"/>
      <protection hidden="1"/>
    </xf>
    <xf numFmtId="0" fontId="32" fillId="5" borderId="5" xfId="0" applyFont="1" applyFill="1" applyBorder="1" applyAlignment="1" applyProtection="1">
      <alignment horizontal="right" vertical="center" wrapText="1"/>
      <protection hidden="1"/>
    </xf>
    <xf numFmtId="2" fontId="32" fillId="5" borderId="5" xfId="0" applyNumberFormat="1" applyFont="1" applyFill="1" applyBorder="1" applyAlignment="1" applyProtection="1">
      <alignment horizontal="right" vertical="center" wrapText="1"/>
      <protection hidden="1"/>
    </xf>
    <xf numFmtId="0" fontId="33" fillId="5" borderId="5" xfId="0" applyFont="1" applyFill="1" applyBorder="1" applyAlignment="1" applyProtection="1">
      <alignment horizontal="right" vertical="center" wrapText="1"/>
      <protection hidden="1"/>
    </xf>
    <xf numFmtId="0" fontId="2" fillId="5" borderId="5" xfId="0" applyFont="1" applyFill="1" applyBorder="1" applyAlignment="1" applyProtection="1">
      <alignment horizontal="right" vertical="center" wrapText="1"/>
      <protection hidden="1"/>
    </xf>
    <xf numFmtId="37" fontId="2" fillId="6" borderId="5" xfId="0" applyNumberFormat="1" applyFont="1" applyFill="1" applyBorder="1" applyAlignment="1" applyProtection="1">
      <alignment horizontal="right" vertical="center" wrapText="1"/>
      <protection locked="0"/>
    </xf>
    <xf numFmtId="37" fontId="2" fillId="5" borderId="5" xfId="0" applyNumberFormat="1" applyFont="1" applyFill="1" applyBorder="1" applyAlignment="1" applyProtection="1">
      <alignment horizontal="right" vertical="center" wrapText="1"/>
      <protection hidden="1"/>
    </xf>
    <xf numFmtId="2" fontId="2" fillId="5" borderId="5" xfId="0" applyNumberFormat="1" applyFont="1" applyFill="1" applyBorder="1" applyAlignment="1" applyProtection="1">
      <alignment horizontal="right" vertical="center" wrapText="1"/>
      <protection hidden="1"/>
    </xf>
    <xf numFmtId="37" fontId="50" fillId="5" borderId="5" xfId="0" applyNumberFormat="1" applyFont="1" applyFill="1" applyBorder="1" applyAlignment="1" applyProtection="1">
      <alignment horizontal="right" vertical="center" wrapText="1"/>
      <protection hidden="1"/>
    </xf>
    <xf numFmtId="37" fontId="23" fillId="5" borderId="5" xfId="0" applyNumberFormat="1" applyFont="1" applyFill="1" applyBorder="1" applyAlignment="1" applyProtection="1">
      <alignment horizontal="right" vertical="center" wrapText="1"/>
      <protection hidden="1"/>
    </xf>
    <xf numFmtId="39" fontId="33" fillId="5" borderId="5" xfId="0" applyNumberFormat="1" applyFont="1" applyFill="1" applyBorder="1" applyAlignment="1" applyProtection="1">
      <alignment horizontal="right" vertical="center" wrapText="1"/>
      <protection hidden="1"/>
    </xf>
    <xf numFmtId="39" fontId="32" fillId="5" borderId="5" xfId="0" applyNumberFormat="1" applyFont="1" applyFill="1" applyBorder="1" applyAlignment="1" applyProtection="1">
      <alignment horizontal="right" vertical="center" wrapText="1"/>
      <protection hidden="1"/>
    </xf>
    <xf numFmtId="37" fontId="24" fillId="5" borderId="5" xfId="0" applyNumberFormat="1" applyFont="1" applyFill="1" applyBorder="1" applyAlignment="1" applyProtection="1">
      <alignment horizontal="right" vertical="center" wrapText="1"/>
      <protection hidden="1"/>
    </xf>
    <xf numFmtId="39" fontId="0" fillId="5" borderId="5" xfId="0" applyNumberFormat="1" applyFill="1" applyBorder="1" applyAlignment="1" applyProtection="1">
      <alignment horizontal="right" vertical="center" wrapText="1"/>
      <protection hidden="1"/>
    </xf>
    <xf numFmtId="39" fontId="0" fillId="6" borderId="5" xfId="0" applyNumberFormat="1" applyFill="1" applyBorder="1" applyAlignment="1" applyProtection="1">
      <alignment horizontal="right" vertical="center" wrapText="1"/>
      <protection locked="0"/>
    </xf>
    <xf numFmtId="37" fontId="33" fillId="5" borderId="9" xfId="0" applyNumberFormat="1" applyFont="1" applyFill="1" applyBorder="1" applyAlignment="1" applyProtection="1">
      <alignment horizontal="right" vertical="center" wrapText="1"/>
      <protection hidden="1"/>
    </xf>
    <xf numFmtId="39" fontId="33" fillId="5" borderId="9" xfId="0" applyNumberFormat="1" applyFont="1" applyFill="1" applyBorder="1" applyAlignment="1" applyProtection="1">
      <alignment horizontal="right" vertical="center" wrapText="1"/>
      <protection hidden="1"/>
    </xf>
    <xf numFmtId="37" fontId="0" fillId="5" borderId="2" xfId="0" applyNumberFormat="1" applyFill="1" applyBorder="1" applyAlignment="1" applyProtection="1">
      <alignment horizontal="right" vertical="center" wrapText="1"/>
      <protection hidden="1"/>
    </xf>
    <xf numFmtId="39" fontId="0" fillId="5" borderId="2" xfId="0" applyNumberFormat="1" applyFill="1" applyBorder="1" applyAlignment="1" applyProtection="1">
      <alignment horizontal="right" vertical="center" wrapText="1"/>
      <protection hidden="1"/>
    </xf>
    <xf numFmtId="37" fontId="24" fillId="5" borderId="4" xfId="0" applyNumberFormat="1" applyFont="1" applyFill="1" applyBorder="1" applyAlignment="1" applyProtection="1">
      <alignment horizontal="right" vertical="center" wrapText="1"/>
      <protection hidden="1"/>
    </xf>
    <xf numFmtId="37" fontId="33" fillId="5" borderId="6" xfId="0" applyNumberFormat="1" applyFont="1" applyFill="1" applyBorder="1" applyAlignment="1" applyProtection="1">
      <alignment horizontal="right" vertical="center" wrapText="1"/>
      <protection hidden="1"/>
    </xf>
    <xf numFmtId="39" fontId="33" fillId="5" borderId="6" xfId="0" applyNumberFormat="1" applyFont="1" applyFill="1" applyBorder="1" applyAlignment="1" applyProtection="1">
      <alignment horizontal="right" vertical="center" wrapText="1"/>
      <protection hidden="1"/>
    </xf>
    <xf numFmtId="37" fontId="33" fillId="5" borderId="12" xfId="0" applyNumberFormat="1" applyFont="1" applyFill="1" applyBorder="1" applyAlignment="1" applyProtection="1">
      <alignment horizontal="right" vertical="center" wrapText="1"/>
      <protection hidden="1"/>
    </xf>
    <xf numFmtId="37" fontId="32" fillId="5" borderId="6" xfId="0" applyNumberFormat="1" applyFont="1" applyFill="1" applyBorder="1" applyAlignment="1" applyProtection="1">
      <alignment horizontal="right" vertical="center" wrapText="1"/>
      <protection hidden="1"/>
    </xf>
    <xf numFmtId="39" fontId="32" fillId="5" borderId="6" xfId="0" applyNumberFormat="1" applyFont="1" applyFill="1" applyBorder="1" applyAlignment="1" applyProtection="1">
      <alignment horizontal="right" vertical="center" wrapText="1"/>
      <protection hidden="1"/>
    </xf>
    <xf numFmtId="37" fontId="32" fillId="5" borderId="12" xfId="0" applyNumberFormat="1" applyFont="1" applyFill="1" applyBorder="1" applyAlignment="1" applyProtection="1">
      <alignment horizontal="right" vertical="center" wrapText="1"/>
      <protection hidden="1"/>
    </xf>
    <xf numFmtId="37" fontId="2" fillId="5" borderId="2" xfId="0" applyNumberFormat="1" applyFont="1" applyFill="1" applyBorder="1" applyAlignment="1" applyProtection="1">
      <alignment horizontal="right" vertical="center" wrapText="1"/>
      <protection hidden="1"/>
    </xf>
    <xf numFmtId="39" fontId="2" fillId="5" borderId="2" xfId="0" applyNumberFormat="1" applyFont="1" applyFill="1" applyBorder="1" applyAlignment="1" applyProtection="1">
      <alignment horizontal="right" vertical="center" wrapText="1"/>
      <protection hidden="1"/>
    </xf>
    <xf numFmtId="37" fontId="27" fillId="5" borderId="4" xfId="0" applyNumberFormat="1" applyFont="1" applyFill="1" applyBorder="1" applyAlignment="1" applyProtection="1">
      <alignment horizontal="right" vertical="center" wrapText="1"/>
      <protection hidden="1"/>
    </xf>
    <xf numFmtId="37" fontId="32" fillId="5" borderId="10" xfId="0" applyNumberFormat="1" applyFont="1" applyFill="1" applyBorder="1" applyAlignment="1" applyProtection="1">
      <alignment horizontal="right" vertical="center" wrapText="1"/>
      <protection hidden="1"/>
    </xf>
    <xf numFmtId="39" fontId="32" fillId="5" borderId="10" xfId="0" applyNumberFormat="1" applyFont="1" applyFill="1" applyBorder="1" applyAlignment="1" applyProtection="1">
      <alignment horizontal="right" vertical="center" wrapText="1"/>
      <protection hidden="1"/>
    </xf>
    <xf numFmtId="37" fontId="27" fillId="5" borderId="5" xfId="0" applyNumberFormat="1" applyFont="1" applyFill="1" applyBorder="1" applyAlignment="1" applyProtection="1">
      <alignment horizontal="right" vertical="center" wrapText="1"/>
      <protection hidden="1"/>
    </xf>
    <xf numFmtId="37" fontId="23" fillId="5" borderId="2" xfId="0" applyNumberFormat="1" applyFont="1" applyFill="1" applyBorder="1" applyAlignment="1" applyProtection="1">
      <alignment horizontal="right" vertical="center" wrapText="1"/>
      <protection hidden="1"/>
    </xf>
    <xf numFmtId="37" fontId="23" fillId="5" borderId="4" xfId="0" applyNumberFormat="1" applyFont="1" applyFill="1" applyBorder="1" applyAlignment="1" applyProtection="1">
      <alignment horizontal="right" vertical="center" wrapText="1"/>
      <protection hidden="1"/>
    </xf>
    <xf numFmtId="37" fontId="33" fillId="5" borderId="2" xfId="0" applyNumberFormat="1" applyFont="1" applyFill="1" applyBorder="1" applyAlignment="1" applyProtection="1">
      <alignment horizontal="right" vertical="center" wrapText="1"/>
      <protection hidden="1"/>
    </xf>
    <xf numFmtId="39" fontId="33" fillId="5" borderId="2" xfId="0" applyNumberFormat="1" applyFont="1" applyFill="1" applyBorder="1" applyAlignment="1" applyProtection="1">
      <alignment horizontal="right" vertical="center" wrapText="1"/>
      <protection hidden="1"/>
    </xf>
    <xf numFmtId="37" fontId="33" fillId="5" borderId="4" xfId="0" applyNumberFormat="1" applyFont="1" applyFill="1" applyBorder="1" applyAlignment="1" applyProtection="1">
      <alignment horizontal="right" vertical="center" wrapText="1"/>
      <protection hidden="1"/>
    </xf>
    <xf numFmtId="37" fontId="33" fillId="5" borderId="8" xfId="0" applyNumberFormat="1" applyFont="1" applyFill="1" applyBorder="1" applyAlignment="1" applyProtection="1">
      <alignment horizontal="right" vertical="center" wrapText="1"/>
      <protection hidden="1"/>
    </xf>
    <xf numFmtId="39" fontId="33" fillId="5" borderId="8" xfId="0" applyNumberFormat="1" applyFont="1" applyFill="1" applyBorder="1" applyAlignment="1" applyProtection="1">
      <alignment horizontal="right" vertical="center" wrapText="1"/>
      <protection hidden="1"/>
    </xf>
    <xf numFmtId="37" fontId="33" fillId="5" borderId="14" xfId="0" applyNumberFormat="1" applyFont="1" applyFill="1" applyBorder="1" applyAlignment="1" applyProtection="1">
      <alignment horizontal="right" vertical="center" wrapText="1"/>
      <protection hidden="1"/>
    </xf>
    <xf numFmtId="37" fontId="32" fillId="5" borderId="2" xfId="0" applyNumberFormat="1" applyFont="1" applyFill="1" applyBorder="1" applyAlignment="1" applyProtection="1">
      <alignment horizontal="right" vertical="center" wrapText="1"/>
      <protection hidden="1"/>
    </xf>
    <xf numFmtId="39" fontId="32" fillId="5" borderId="2" xfId="0" applyNumberFormat="1" applyFont="1" applyFill="1" applyBorder="1" applyAlignment="1" applyProtection="1">
      <alignment horizontal="right" vertical="center" wrapText="1"/>
      <protection hidden="1"/>
    </xf>
    <xf numFmtId="37" fontId="32" fillId="5" borderId="4" xfId="0" applyNumberFormat="1" applyFont="1" applyFill="1" applyBorder="1" applyAlignment="1" applyProtection="1">
      <alignment horizontal="right" vertical="center" wrapText="1"/>
      <protection hidden="1"/>
    </xf>
    <xf numFmtId="37" fontId="24" fillId="5" borderId="9" xfId="0" applyNumberFormat="1" applyFont="1" applyFill="1" applyBorder="1" applyAlignment="1" applyProtection="1">
      <alignment horizontal="right" vertical="center" wrapText="1"/>
      <protection hidden="1"/>
    </xf>
    <xf numFmtId="37" fontId="24" fillId="6" borderId="9" xfId="0" applyNumberFormat="1" applyFont="1" applyFill="1" applyBorder="1" applyAlignment="1" applyProtection="1">
      <alignment horizontal="right" vertical="center" wrapText="1"/>
      <protection locked="0"/>
    </xf>
    <xf numFmtId="39" fontId="50" fillId="5" borderId="5" xfId="0" applyNumberFormat="1" applyFont="1" applyFill="1" applyBorder="1" applyAlignment="1" applyProtection="1">
      <alignment horizontal="right" vertical="center" wrapText="1"/>
      <protection hidden="1"/>
    </xf>
    <xf numFmtId="0" fontId="2" fillId="0" borderId="5" xfId="0" applyFont="1" applyBorder="1" applyAlignment="1" applyProtection="1">
      <alignment horizontal="left" vertical="center" wrapText="1"/>
      <protection locked="0"/>
    </xf>
    <xf numFmtId="0" fontId="0" fillId="0" borderId="3"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0" xfId="0" applyAlignment="1" applyProtection="1">
      <alignment horizontal="center"/>
      <protection hidden="1"/>
    </xf>
    <xf numFmtId="0" fontId="47" fillId="0" borderId="8" xfId="0" applyFont="1" applyBorder="1" applyAlignment="1" applyProtection="1">
      <alignment horizontal="center" vertical="center" wrapText="1"/>
      <protection hidden="1"/>
    </xf>
    <xf numFmtId="0" fontId="40" fillId="5" borderId="3" xfId="0" applyFont="1" applyFill="1" applyBorder="1" applyAlignment="1" applyProtection="1">
      <alignment horizontal="left" vertical="center"/>
      <protection hidden="1"/>
    </xf>
    <xf numFmtId="0" fontId="40" fillId="5" borderId="4" xfId="0" applyFont="1" applyFill="1" applyBorder="1" applyAlignment="1" applyProtection="1">
      <alignment horizontal="left" vertical="center"/>
      <protection hidden="1"/>
    </xf>
    <xf numFmtId="0" fontId="40" fillId="5" borderId="2" xfId="0" applyFont="1" applyFill="1" applyBorder="1" applyAlignment="1" applyProtection="1">
      <alignment horizontal="left" vertical="center"/>
      <protection hidden="1"/>
    </xf>
    <xf numFmtId="0" fontId="43" fillId="5" borderId="11" xfId="0" applyFont="1" applyFill="1" applyBorder="1" applyAlignment="1" applyProtection="1">
      <alignment horizontal="left" vertical="center"/>
      <protection hidden="1"/>
    </xf>
    <xf numFmtId="0" fontId="43" fillId="5" borderId="8" xfId="0" applyFont="1" applyFill="1" applyBorder="1" applyAlignment="1" applyProtection="1">
      <alignment horizontal="left" vertical="center"/>
      <protection hidden="1"/>
    </xf>
    <xf numFmtId="0" fontId="43" fillId="5" borderId="14" xfId="0" applyFont="1" applyFill="1" applyBorder="1" applyAlignment="1" applyProtection="1">
      <alignment horizontal="left" vertical="center"/>
      <protection hidden="1"/>
    </xf>
    <xf numFmtId="0" fontId="38" fillId="6" borderId="3" xfId="0" applyFont="1" applyFill="1" applyBorder="1" applyAlignment="1" applyProtection="1">
      <alignment horizontal="left" vertical="top" wrapText="1"/>
      <protection locked="0"/>
    </xf>
    <xf numFmtId="0" fontId="38" fillId="6" borderId="2" xfId="0" applyFont="1" applyFill="1" applyBorder="1" applyAlignment="1" applyProtection="1">
      <alignment horizontal="left" vertical="top"/>
      <protection locked="0"/>
    </xf>
    <xf numFmtId="0" fontId="38" fillId="6" borderId="4" xfId="0" applyFont="1" applyFill="1" applyBorder="1" applyAlignment="1" applyProtection="1">
      <alignment horizontal="left" vertical="top"/>
      <protection locked="0"/>
    </xf>
    <xf numFmtId="0" fontId="43" fillId="5" borderId="0" xfId="0" applyFont="1" applyFill="1" applyAlignment="1" applyProtection="1">
      <alignment horizontal="left" vertical="center"/>
      <protection hidden="1"/>
    </xf>
    <xf numFmtId="0" fontId="0" fillId="0" borderId="11"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45" fillId="0" borderId="13" xfId="0" applyFont="1" applyBorder="1" applyAlignment="1" applyProtection="1">
      <alignment horizontal="left" vertical="center" wrapText="1"/>
      <protection hidden="1"/>
    </xf>
    <xf numFmtId="0" fontId="41" fillId="0" borderId="6" xfId="0" applyFont="1" applyBorder="1" applyAlignment="1" applyProtection="1">
      <alignment horizontal="left" vertical="center" wrapText="1"/>
      <protection hidden="1"/>
    </xf>
    <xf numFmtId="0" fontId="41" fillId="0" borderId="12" xfId="0" applyFont="1" applyBorder="1" applyAlignment="1" applyProtection="1">
      <alignment horizontal="left" vertical="center" wrapText="1"/>
      <protection hidden="1"/>
    </xf>
    <xf numFmtId="0" fontId="45" fillId="0" borderId="1" xfId="0" applyFont="1" applyBorder="1" applyAlignment="1" applyProtection="1">
      <alignment horizontal="left" vertical="center" wrapText="1" indent="3"/>
      <protection hidden="1"/>
    </xf>
    <xf numFmtId="0" fontId="41" fillId="0" borderId="0" xfId="0" applyFont="1" applyAlignment="1" applyProtection="1">
      <alignment horizontal="left" vertical="center" wrapText="1" indent="3"/>
      <protection hidden="1"/>
    </xf>
    <xf numFmtId="0" fontId="41" fillId="0" borderId="15" xfId="0" applyFont="1" applyBorder="1" applyAlignment="1" applyProtection="1">
      <alignment horizontal="left" vertical="center" wrapText="1" indent="3"/>
      <protection hidden="1"/>
    </xf>
    <xf numFmtId="0" fontId="0" fillId="0" borderId="0" xfId="0" applyAlignment="1" applyProtection="1">
      <alignment horizontal="left" vertical="center" wrapText="1"/>
      <protection hidden="1"/>
    </xf>
    <xf numFmtId="0" fontId="47" fillId="0" borderId="0" xfId="0" applyFont="1" applyAlignment="1" applyProtection="1">
      <alignment horizontal="center" vertical="top" wrapText="1"/>
      <protection hidden="1"/>
    </xf>
  </cellXfs>
  <cellStyles count="47">
    <cellStyle name="BANK" xfId="19" xr:uid="{6AE421A3-8522-4C73-9860-1F9B7D715D28}"/>
    <cellStyle name="Comma 2" xfId="8" xr:uid="{0ECBA125-A6C0-43F0-8685-1D05E69AA8F1}"/>
    <cellStyle name="Comma 2 2" xfId="20" xr:uid="{0610C02B-1871-4D05-9553-EEC249E7AE90}"/>
    <cellStyle name="Comma 3" xfId="21" xr:uid="{9E73C5CC-7AB0-4E04-A341-49C63837D1EE}"/>
    <cellStyle name="Comma 3 2" xfId="35" xr:uid="{D3DD2AC8-6121-431C-A09C-E6BBB5F8A723}"/>
    <cellStyle name="Comma 4" xfId="22" xr:uid="{5318437B-63F9-4BC0-B795-B904EF983CBD}"/>
    <cellStyle name="Comma 4 2" xfId="36" xr:uid="{D2D1E834-1734-4926-84AF-0BF43608F11F}"/>
    <cellStyle name="Comma 4 3" xfId="45" xr:uid="{40B00D34-24B2-4E7F-BC49-820869FDE270}"/>
    <cellStyle name="Comma 5" xfId="16" xr:uid="{3CDBEC69-B61F-4B7C-B22D-E97164E281C3}"/>
    <cellStyle name="Comma 6" xfId="42" xr:uid="{B1D97192-B0EF-4A89-9650-C3DF54D55D0A}"/>
    <cellStyle name="Currency 2" xfId="23" xr:uid="{7D26F65A-2021-4C56-B600-44CF010348E4}"/>
    <cellStyle name="Currency 2 2" xfId="37" xr:uid="{110FF4E5-A764-4A00-9B22-D5F0205437ED}"/>
    <cellStyle name="greyed" xfId="7" xr:uid="{45BE24D0-874E-4CBB-9E5B-6BB595AACA3D}"/>
    <cellStyle name="Heading 1 2" xfId="2" xr:uid="{A18F8A06-D0B6-4FAA-8A05-DE65BFCFBF9B}"/>
    <cellStyle name="Heading 2 2" xfId="3" xr:uid="{C01E722F-2977-4EE9-98B4-A18EDB6B336F}"/>
    <cellStyle name="HeadingTable" xfId="6" xr:uid="{AA09C855-B9FE-4D33-8526-70DC00CB827D}"/>
    <cellStyle name="highlightText" xfId="11" xr:uid="{2F639A53-8A86-4B28-BA5D-36038F1FAB0E}"/>
    <cellStyle name="INFO HEADER" xfId="24" xr:uid="{5B274B49-D09C-4175-91F9-0AED57AB9684}"/>
    <cellStyle name="inputExposure" xfId="10" xr:uid="{7502C8C8-CC7C-4691-A45E-16009073406B}"/>
    <cellStyle name="Normal" xfId="0" builtinId="0"/>
    <cellStyle name="Normal 10" xfId="41" xr:uid="{CC6F0F03-C43C-4B12-BD36-8EE7C4BF5237}"/>
    <cellStyle name="Normal 11" xfId="1" xr:uid="{BC0C2547-029E-4D06-8809-5C5AA7A26913}"/>
    <cellStyle name="Normal 2" xfId="4" xr:uid="{13798DD8-05D6-4067-8234-47C7FD52EA59}"/>
    <cellStyle name="Normal 2 2" xfId="13" xr:uid="{13B7AD6E-F7F9-4EC8-A74E-9507BB6EE46C}"/>
    <cellStyle name="Normal 2 2 2" xfId="38" xr:uid="{F894EFD9-6127-4AA8-94CB-E490514D9BB6}"/>
    <cellStyle name="Normal 2 3" xfId="33" xr:uid="{3E2E837E-BBF7-45D7-82BF-ACC3DACAD038}"/>
    <cellStyle name="Normal 2 4" xfId="43" xr:uid="{EDA39AB8-B9AC-4296-B830-D10CF4E06C65}"/>
    <cellStyle name="Normal 3" xfId="14" xr:uid="{49B0006E-FD36-48AC-BBCE-DB47E085C641}"/>
    <cellStyle name="Normal 3 2" xfId="34" xr:uid="{4EB363E0-1DEC-49C3-9C9B-9DF621C74C0E}"/>
    <cellStyle name="Normal 3 3" xfId="18" xr:uid="{16A0BDD1-A1FA-4B17-A7CB-4995700B1F78}"/>
    <cellStyle name="Normal 3 4" xfId="44" xr:uid="{2270265F-1C13-452D-B3BB-1B216670DF1A}"/>
    <cellStyle name="Normal 4" xfId="25" xr:uid="{394C48CB-5A3D-4C59-99DF-A20C4DCBC2FD}"/>
    <cellStyle name="Normal 5" xfId="26" xr:uid="{614654C0-90BB-4CFB-9A67-F297ED64B97C}"/>
    <cellStyle name="Normal 6" xfId="27" xr:uid="{8407E7DF-E818-4C56-955B-473C94DA9DA9}"/>
    <cellStyle name="Normal 6 2" xfId="39" xr:uid="{A2E49813-0796-4B52-AF7A-55E77E67672F}"/>
    <cellStyle name="Normal 7" xfId="17" xr:uid="{223B37F1-1BC0-484B-A1FF-AA2FE570AFBB}"/>
    <cellStyle name="Normal 8" xfId="28" xr:uid="{3854C06B-A21C-4618-9F9E-60254EBE49FF}"/>
    <cellStyle name="Normal 8 2" xfId="40" xr:uid="{65A18B78-6CA4-4B81-BB6F-5BADBCFF6DDF}"/>
    <cellStyle name="Normal 9" xfId="15" xr:uid="{F0D63515-126E-43DC-9474-04E83BF9FB72}"/>
    <cellStyle name="number" xfId="29" xr:uid="{B570C5B3-B47C-4F42-8195-A6241F418EE0}"/>
    <cellStyle name="Per cent" xfId="46" builtinId="5"/>
    <cellStyle name="Per cent 2" xfId="12" xr:uid="{3F63E87F-A09E-412B-B4F5-CB382C9C326C}"/>
    <cellStyle name="showExposure" xfId="5" xr:uid="{D87D62F9-01F4-4EFF-8A5D-56665A323BD6}"/>
    <cellStyle name="showParameterE" xfId="9" xr:uid="{C27943DF-DD49-4C26-8FC8-C3B52271E950}"/>
    <cellStyle name="SUBHEAD" xfId="30" xr:uid="{56B2BE00-0258-42B7-804A-E09FBBF2E7FD}"/>
    <cellStyle name="test" xfId="31" xr:uid="{17D538C5-5A9B-4B9A-961D-7383432F2940}"/>
    <cellStyle name="TOTAL HEADER" xfId="32" xr:uid="{2D495E6D-4710-44B1-BFB8-0BEF9094D23F}"/>
  </cellStyles>
  <dxfs count="2">
    <dxf>
      <font>
        <color rgb="FF9C0006"/>
      </font>
      <fill>
        <patternFill>
          <bgColor rgb="FFFFC7CE"/>
        </patternFill>
      </fill>
      <border>
        <left style="thin">
          <color rgb="FF9C0006"/>
        </left>
        <right style="thin">
          <color rgb="FF9C0006"/>
        </right>
        <top style="thin">
          <color rgb="FF9C0006"/>
        </top>
        <bottom style="thin">
          <color rgb="FF9C0006"/>
        </bottom>
      </border>
    </dxf>
    <dxf>
      <font>
        <color rgb="FF006100"/>
      </font>
      <fill>
        <patternFill>
          <fgColor theme="6" tint="0.79992065187536243"/>
          <bgColor rgb="FFC6EFCE"/>
        </patternFill>
      </fill>
      <border>
        <left style="thin">
          <color rgb="FF006100"/>
        </left>
        <right style="thin">
          <color rgb="FF006100"/>
        </right>
        <top style="thin">
          <color rgb="FF006100"/>
        </top>
        <bottom style="thin">
          <color rgb="FF006100"/>
        </bottom>
      </border>
    </dxf>
  </dxfs>
  <tableStyles count="0" defaultTableStyle="TableStyleMedium2" defaultPivotStyle="PivotStyleLight16"/>
  <colors>
    <mruColors>
      <color rgb="FFD9D9D9"/>
      <color rgb="FF005782"/>
      <color rgb="FFC1F0C8"/>
      <color rgb="FFF1F2CE"/>
      <color rgb="FFFF9933"/>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0</xdr:row>
      <xdr:rowOff>0</xdr:rowOff>
    </xdr:from>
    <xdr:to>
      <xdr:col>1</xdr:col>
      <xdr:colOff>47624</xdr:colOff>
      <xdr:row>5</xdr:row>
      <xdr:rowOff>69924</xdr:rowOff>
    </xdr:to>
    <xdr:pic>
      <xdr:nvPicPr>
        <xdr:cNvPr id="2" name="Picture 1" descr="\\BALLACLEATOR\FSC Shared Data$\Common\IOMFSA logo\IOMFSA_landscape.jpg">
          <a:extLst>
            <a:ext uri="{FF2B5EF4-FFF2-40B4-BE49-F238E27FC236}">
              <a16:creationId xmlns:a16="http://schemas.microsoft.com/office/drawing/2014/main" id="{A08C0940-EEE4-40C6-B6AC-281BCFE378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49" y="0"/>
          <a:ext cx="0" cy="892175"/>
        </a:xfrm>
        <a:prstGeom prst="rect">
          <a:avLst/>
        </a:prstGeom>
        <a:noFill/>
        <a:ln>
          <a:noFill/>
        </a:ln>
      </xdr:spPr>
    </xdr:pic>
    <xdr:clientData/>
  </xdr:twoCellAnchor>
  <xdr:twoCellAnchor editAs="oneCell">
    <xdr:from>
      <xdr:col>0</xdr:col>
      <xdr:colOff>609600</xdr:colOff>
      <xdr:row>0</xdr:row>
      <xdr:rowOff>228600</xdr:rowOff>
    </xdr:from>
    <xdr:to>
      <xdr:col>0</xdr:col>
      <xdr:colOff>609600</xdr:colOff>
      <xdr:row>5</xdr:row>
      <xdr:rowOff>104054</xdr:rowOff>
    </xdr:to>
    <xdr:pic>
      <xdr:nvPicPr>
        <xdr:cNvPr id="3" name="Picture 2" descr="\\BALLACLEATOR\FSC Shared Data$\Common\IOMFSA logo\IOMFSA_landscape.jpg">
          <a:extLst>
            <a:ext uri="{FF2B5EF4-FFF2-40B4-BE49-F238E27FC236}">
              <a16:creationId xmlns:a16="http://schemas.microsoft.com/office/drawing/2014/main" id="{517C4780-BA3D-4DA3-8355-4953AB6EC0E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228600"/>
          <a:ext cx="3236747" cy="726280"/>
        </a:xfrm>
        <a:prstGeom prst="rect">
          <a:avLst/>
        </a:prstGeom>
        <a:noFill/>
        <a:ln>
          <a:noFill/>
        </a:ln>
      </xdr:spPr>
    </xdr:pic>
    <xdr:clientData/>
  </xdr:twoCellAnchor>
  <xdr:twoCellAnchor editAs="oneCell">
    <xdr:from>
      <xdr:col>1</xdr:col>
      <xdr:colOff>0</xdr:colOff>
      <xdr:row>0</xdr:row>
      <xdr:rowOff>209550</xdr:rowOff>
    </xdr:from>
    <xdr:to>
      <xdr:col>2</xdr:col>
      <xdr:colOff>1162050</xdr:colOff>
      <xdr:row>0</xdr:row>
      <xdr:rowOff>889635</xdr:rowOff>
    </xdr:to>
    <xdr:pic>
      <xdr:nvPicPr>
        <xdr:cNvPr id="4" name="Picture 3">
          <a:extLst>
            <a:ext uri="{FF2B5EF4-FFF2-40B4-BE49-F238E27FC236}">
              <a16:creationId xmlns:a16="http://schemas.microsoft.com/office/drawing/2014/main" id="{EABE7151-037C-4E4A-A812-97035EBE96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209550"/>
          <a:ext cx="3619500" cy="6800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88900</xdr:rowOff>
    </xdr:from>
    <xdr:to>
      <xdr:col>2</xdr:col>
      <xdr:colOff>2514600</xdr:colOff>
      <xdr:row>0</xdr:row>
      <xdr:rowOff>768985</xdr:rowOff>
    </xdr:to>
    <xdr:pic>
      <xdr:nvPicPr>
        <xdr:cNvPr id="2" name="Picture 1">
          <a:extLst>
            <a:ext uri="{FF2B5EF4-FFF2-40B4-BE49-F238E27FC236}">
              <a16:creationId xmlns:a16="http://schemas.microsoft.com/office/drawing/2014/main" id="{635E41D7-858C-4422-BE01-3E4F3FD940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88900"/>
          <a:ext cx="3619500" cy="6800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15363</xdr:colOff>
      <xdr:row>0</xdr:row>
      <xdr:rowOff>92177</xdr:rowOff>
    </xdr:from>
    <xdr:to>
      <xdr:col>2</xdr:col>
      <xdr:colOff>2835992</xdr:colOff>
      <xdr:row>0</xdr:row>
      <xdr:rowOff>772262</xdr:rowOff>
    </xdr:to>
    <xdr:pic>
      <xdr:nvPicPr>
        <xdr:cNvPr id="3" name="Picture 2">
          <a:extLst>
            <a:ext uri="{FF2B5EF4-FFF2-40B4-BE49-F238E27FC236}">
              <a16:creationId xmlns:a16="http://schemas.microsoft.com/office/drawing/2014/main" id="{E7A95EE8-19A5-444E-4453-D13A8FE94C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887" y="92177"/>
          <a:ext cx="3619500" cy="6800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60476</xdr:colOff>
      <xdr:row>0</xdr:row>
      <xdr:rowOff>166310</xdr:rowOff>
    </xdr:from>
    <xdr:to>
      <xdr:col>2</xdr:col>
      <xdr:colOff>2818191</xdr:colOff>
      <xdr:row>0</xdr:row>
      <xdr:rowOff>846395</xdr:rowOff>
    </xdr:to>
    <xdr:pic>
      <xdr:nvPicPr>
        <xdr:cNvPr id="3" name="Picture 2">
          <a:extLst>
            <a:ext uri="{FF2B5EF4-FFF2-40B4-BE49-F238E27FC236}">
              <a16:creationId xmlns:a16="http://schemas.microsoft.com/office/drawing/2014/main" id="{B3C0398F-E629-48FF-8223-60D1868A84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881" y="166310"/>
          <a:ext cx="3619500" cy="6800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0</xdr:row>
      <xdr:rowOff>228600</xdr:rowOff>
    </xdr:from>
    <xdr:to>
      <xdr:col>2</xdr:col>
      <xdr:colOff>2732315</xdr:colOff>
      <xdr:row>0</xdr:row>
      <xdr:rowOff>908685</xdr:rowOff>
    </xdr:to>
    <xdr:pic>
      <xdr:nvPicPr>
        <xdr:cNvPr id="3" name="Picture 2">
          <a:extLst>
            <a:ext uri="{FF2B5EF4-FFF2-40B4-BE49-F238E27FC236}">
              <a16:creationId xmlns:a16="http://schemas.microsoft.com/office/drawing/2014/main" id="{1A0DC611-6DE3-45A3-98BD-C0EAC2EC67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28600"/>
          <a:ext cx="3621315" cy="680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FFF-96DF-4BEE-BED1-E82548600217}">
  <dimension ref="A1:K33"/>
  <sheetViews>
    <sheetView showGridLines="0" tabSelected="1" zoomScaleNormal="100" workbookViewId="0">
      <selection activeCell="G2" sqref="G2"/>
    </sheetView>
  </sheetViews>
  <sheetFormatPr defaultColWidth="0" defaultRowHeight="15.75" customHeight="1" zeroHeight="1"/>
  <cols>
    <col min="1" max="1" width="9.125" style="2" customWidth="1"/>
    <col min="2" max="2" width="32.25" style="2" customWidth="1"/>
    <col min="3" max="3" width="40.5" style="2" customWidth="1"/>
    <col min="4" max="4" width="37" style="2" customWidth="1"/>
    <col min="5" max="5" width="48.25" style="2" customWidth="1"/>
    <col min="6" max="6" width="4.875" style="2" customWidth="1"/>
    <col min="7" max="7" width="11.375" style="2" bestFit="1" customWidth="1"/>
    <col min="8" max="8" width="10.25" style="3" bestFit="1" customWidth="1"/>
    <col min="9" max="11" width="0" style="2" hidden="1" customWidth="1"/>
    <col min="12" max="16384" width="9" style="2" hidden="1"/>
  </cols>
  <sheetData>
    <row r="1" spans="1:7" ht="75" customHeight="1">
      <c r="A1" s="1">
        <v>2</v>
      </c>
      <c r="B1" s="210"/>
      <c r="C1" s="210"/>
    </row>
    <row r="2" spans="1:7" ht="26.25">
      <c r="B2" s="211" t="s">
        <v>925</v>
      </c>
      <c r="C2" s="211"/>
      <c r="D2" s="211"/>
      <c r="E2" s="211"/>
      <c r="F2" s="4"/>
      <c r="G2" s="5" t="str">
        <f>IF(COUNTIF(G4:G27,"Incomplete")&gt;0,"Incomplete","Complete")</f>
        <v>Incomplete</v>
      </c>
    </row>
    <row r="3" spans="1:7" ht="18.75">
      <c r="B3" s="212" t="s">
        <v>881</v>
      </c>
      <c r="C3" s="213"/>
      <c r="D3" s="6" t="s">
        <v>882</v>
      </c>
      <c r="E3" s="7" t="s">
        <v>883</v>
      </c>
      <c r="F3" s="8"/>
      <c r="G3" s="8"/>
    </row>
    <row r="4" spans="1:7" ht="30" customHeight="1">
      <c r="B4" s="9" t="s">
        <v>884</v>
      </c>
      <c r="C4" s="10"/>
      <c r="D4" s="11" t="s">
        <v>885</v>
      </c>
      <c r="E4" s="12" t="s">
        <v>886</v>
      </c>
      <c r="F4" s="13"/>
      <c r="G4" s="5" t="str">
        <f>IF(ISBLANK(C4),"Incomplete","Complete")</f>
        <v>Incomplete</v>
      </c>
    </row>
    <row r="5" spans="1:7" ht="30" customHeight="1">
      <c r="B5" s="14" t="s">
        <v>887</v>
      </c>
      <c r="C5" s="15"/>
      <c r="D5" s="11" t="s">
        <v>888</v>
      </c>
      <c r="E5" s="15"/>
      <c r="F5" s="16"/>
      <c r="G5" s="5" t="str">
        <f>IF(OR(C5="",E5=""),"Incomplete","Complete")</f>
        <v>Incomplete</v>
      </c>
    </row>
    <row r="6" spans="1:7" ht="27.75" customHeight="1">
      <c r="B6" s="17"/>
      <c r="C6" s="17"/>
      <c r="D6" s="17"/>
      <c r="E6" s="17"/>
    </row>
    <row r="7" spans="1:7" ht="18.75">
      <c r="B7" s="212" t="s">
        <v>889</v>
      </c>
      <c r="C7" s="214"/>
      <c r="D7" s="214"/>
      <c r="E7" s="213"/>
      <c r="F7" s="8"/>
      <c r="G7" s="8"/>
    </row>
    <row r="8" spans="1:7" ht="27" customHeight="1">
      <c r="B8" s="18" t="s">
        <v>890</v>
      </c>
      <c r="C8" s="19"/>
      <c r="D8" s="19"/>
      <c r="E8" s="20"/>
      <c r="F8" s="21"/>
      <c r="G8" s="21"/>
    </row>
    <row r="9" spans="1:7" ht="39" customHeight="1">
      <c r="B9" s="22" t="s">
        <v>891</v>
      </c>
      <c r="C9" s="23"/>
      <c r="D9" s="23"/>
      <c r="E9" s="24"/>
      <c r="F9" s="25"/>
      <c r="G9" s="25"/>
    </row>
    <row r="10" spans="1:7">
      <c r="B10" s="26" t="s">
        <v>892</v>
      </c>
      <c r="C10" s="10"/>
      <c r="D10" s="26" t="s">
        <v>893</v>
      </c>
      <c r="E10" s="10"/>
      <c r="F10" s="13"/>
      <c r="G10" s="5" t="str">
        <f>IF(OR(C10=""),"Incomplete","Complete")</f>
        <v>Incomplete</v>
      </c>
    </row>
    <row r="11" spans="1:7" ht="37.5" customHeight="1">
      <c r="B11" s="27" t="s">
        <v>894</v>
      </c>
      <c r="C11" s="10"/>
      <c r="D11" s="27" t="s">
        <v>894</v>
      </c>
      <c r="E11" s="10"/>
      <c r="F11" s="28"/>
      <c r="G11" s="5" t="str">
        <f t="shared" ref="G11:G13" si="0">IF(OR(C11=""),"Incomplete","Complete")</f>
        <v>Incomplete</v>
      </c>
    </row>
    <row r="12" spans="1:7">
      <c r="B12" s="27" t="s">
        <v>895</v>
      </c>
      <c r="C12" s="10"/>
      <c r="D12" s="27" t="s">
        <v>895</v>
      </c>
      <c r="E12" s="10"/>
      <c r="F12" s="29"/>
      <c r="G12" s="5" t="str">
        <f t="shared" si="0"/>
        <v>Incomplete</v>
      </c>
    </row>
    <row r="13" spans="1:7" ht="37.5" customHeight="1">
      <c r="B13" s="11" t="s">
        <v>896</v>
      </c>
      <c r="C13" s="15"/>
      <c r="D13" s="11" t="s">
        <v>896</v>
      </c>
      <c r="E13" s="15"/>
      <c r="F13" s="16"/>
      <c r="G13" s="5" t="str">
        <f t="shared" si="0"/>
        <v>Incomplete</v>
      </c>
    </row>
    <row r="14" spans="1:7" ht="30" customHeight="1">
      <c r="B14" s="28"/>
      <c r="C14" s="28"/>
      <c r="D14" s="28"/>
      <c r="E14" s="28"/>
      <c r="F14" s="28"/>
      <c r="G14" s="28"/>
    </row>
    <row r="15" spans="1:7" ht="18.75">
      <c r="B15" s="215" t="s">
        <v>897</v>
      </c>
      <c r="C15" s="216"/>
      <c r="D15" s="216"/>
      <c r="E15" s="217"/>
      <c r="F15" s="28"/>
      <c r="G15" s="28"/>
    </row>
    <row r="16" spans="1:7" ht="123.95" customHeight="1">
      <c r="B16" s="218"/>
      <c r="C16" s="219"/>
      <c r="D16" s="219"/>
      <c r="E16" s="220"/>
      <c r="F16" s="28"/>
      <c r="G16" s="28"/>
    </row>
    <row r="17" spans="2:7" ht="34.15" customHeight="1">
      <c r="B17" s="28"/>
      <c r="C17" s="28"/>
      <c r="D17" s="28"/>
      <c r="E17" s="28"/>
      <c r="F17" s="28"/>
      <c r="G17" s="28"/>
    </row>
    <row r="18" spans="2:7" ht="18.75">
      <c r="B18" s="221" t="s">
        <v>898</v>
      </c>
      <c r="C18" s="221"/>
      <c r="D18" s="221"/>
      <c r="E18" s="221"/>
      <c r="F18" s="28"/>
      <c r="G18" s="28"/>
    </row>
    <row r="19" spans="2:7" ht="22.15" customHeight="1">
      <c r="B19" s="207"/>
      <c r="C19" s="208"/>
      <c r="D19" s="208"/>
      <c r="E19" s="209"/>
      <c r="F19" s="28"/>
      <c r="G19" s="3"/>
    </row>
    <row r="20" spans="2:7" ht="22.15" customHeight="1">
      <c r="B20" s="207"/>
      <c r="C20" s="208"/>
      <c r="D20" s="208"/>
      <c r="E20" s="209"/>
      <c r="F20" s="28"/>
      <c r="G20" s="3"/>
    </row>
    <row r="21" spans="2:7" ht="22.15" customHeight="1">
      <c r="B21" s="207"/>
      <c r="C21" s="208"/>
      <c r="D21" s="208"/>
      <c r="E21" s="209"/>
      <c r="F21" s="28"/>
      <c r="G21" s="3"/>
    </row>
    <row r="22" spans="2:7" ht="22.15" customHeight="1">
      <c r="B22" s="207"/>
      <c r="C22" s="208"/>
      <c r="D22" s="208"/>
      <c r="E22" s="209"/>
      <c r="F22" s="28"/>
      <c r="G22" s="3"/>
    </row>
    <row r="23" spans="2:7" ht="22.15" customHeight="1">
      <c r="B23" s="207"/>
      <c r="C23" s="208"/>
      <c r="D23" s="208"/>
      <c r="E23" s="209"/>
      <c r="F23" s="28"/>
      <c r="G23" s="3"/>
    </row>
    <row r="24" spans="2:7" ht="22.15" customHeight="1">
      <c r="B24" s="207"/>
      <c r="C24" s="208"/>
      <c r="D24" s="208"/>
      <c r="E24" s="209"/>
      <c r="F24" s="28"/>
      <c r="G24" s="3"/>
    </row>
    <row r="25" spans="2:7" ht="22.15" customHeight="1">
      <c r="B25" s="207"/>
      <c r="C25" s="208"/>
      <c r="D25" s="208"/>
      <c r="E25" s="209"/>
      <c r="F25" s="28"/>
      <c r="G25" s="3"/>
    </row>
    <row r="26" spans="2:7" ht="22.15" customHeight="1">
      <c r="B26" s="207"/>
      <c r="C26" s="208"/>
      <c r="D26" s="208"/>
      <c r="E26" s="209"/>
      <c r="F26" s="28"/>
      <c r="G26" s="3"/>
    </row>
    <row r="27" spans="2:7" ht="22.15" customHeight="1">
      <c r="B27" s="207"/>
      <c r="C27" s="208"/>
      <c r="D27" s="208"/>
      <c r="E27" s="209"/>
      <c r="F27" s="28"/>
      <c r="G27" s="3"/>
    </row>
    <row r="28" spans="2:7" ht="22.15" customHeight="1">
      <c r="B28" s="28"/>
      <c r="C28" s="28"/>
      <c r="D28" s="28"/>
      <c r="E28" s="28"/>
      <c r="F28" s="28"/>
      <c r="G28" s="28"/>
    </row>
    <row r="29" spans="2:7" ht="16.5" customHeight="1">
      <c r="B29" s="28"/>
      <c r="C29" s="28"/>
      <c r="D29" s="28"/>
      <c r="E29" s="28"/>
      <c r="F29" s="28"/>
      <c r="G29" s="28"/>
    </row>
    <row r="30" spans="2:7" ht="64.150000000000006" customHeight="1">
      <c r="B30" s="225" t="s">
        <v>899</v>
      </c>
      <c r="C30" s="226"/>
      <c r="D30" s="226"/>
      <c r="E30" s="227"/>
      <c r="F30" s="28"/>
      <c r="G30" s="28"/>
    </row>
    <row r="31" spans="2:7" ht="33" customHeight="1">
      <c r="B31" s="228" t="s">
        <v>900</v>
      </c>
      <c r="C31" s="229"/>
      <c r="D31" s="229"/>
      <c r="E31" s="230"/>
      <c r="F31" s="28"/>
      <c r="G31" s="28"/>
    </row>
    <row r="32" spans="2:7" ht="104.1" customHeight="1">
      <c r="B32" s="222" t="s">
        <v>901</v>
      </c>
      <c r="C32" s="223"/>
      <c r="D32" s="223"/>
      <c r="E32" s="224"/>
      <c r="F32" s="30"/>
      <c r="G32" s="30"/>
    </row>
    <row r="33" ht="15.75" customHeight="1"/>
  </sheetData>
  <sheetProtection algorithmName="SHA-512" hashValue="B2oOUSyLeLGbePCy2AwQ5PFpVJkuijKHb6pPIDkFGjxTKTtoRWcSkIJGEtaQYXtvL1R6icEmvYTASc6WG+tOoQ==" saltValue="jUo9AWcRrzB/fnR9qc8llw==" spinCount="100000" sheet="1" objects="1" scenarios="1"/>
  <mergeCells count="19">
    <mergeCell ref="B32:E32"/>
    <mergeCell ref="B24:E24"/>
    <mergeCell ref="B25:E25"/>
    <mergeCell ref="B26:E26"/>
    <mergeCell ref="B27:E27"/>
    <mergeCell ref="B30:E30"/>
    <mergeCell ref="B31:E31"/>
    <mergeCell ref="B23:E23"/>
    <mergeCell ref="B1:C1"/>
    <mergeCell ref="B2:E2"/>
    <mergeCell ref="B3:C3"/>
    <mergeCell ref="B7:E7"/>
    <mergeCell ref="B15:E15"/>
    <mergeCell ref="B16:E16"/>
    <mergeCell ref="B18:E18"/>
    <mergeCell ref="B19:E19"/>
    <mergeCell ref="B20:E20"/>
    <mergeCell ref="B21:E21"/>
    <mergeCell ref="B22:E22"/>
  </mergeCells>
  <conditionalFormatting sqref="G2:G27">
    <cfRule type="cellIs" dxfId="1" priority="1" operator="equal">
      <formula>"Complete"</formula>
    </cfRule>
    <cfRule type="cellIs" dxfId="0" priority="2" operator="equal">
      <formula>"Incomplete"</formula>
    </cfRule>
  </conditionalFormatting>
  <dataValidations count="6">
    <dataValidation type="date" operator="greaterThanOrEqual" allowBlank="1" showInputMessage="1" showErrorMessage="1" errorTitle="Input Error" error="Please enter date in dd/mm/yyyy format." sqref="C13 E13" xr:uid="{17CE5FD0-94BF-412D-9617-4192110982DC}">
      <formula1>36526</formula1>
    </dataValidation>
    <dataValidation type="date" operator="greaterThan" allowBlank="1" showInputMessage="1" showErrorMessage="1" sqref="F5 F13" xr:uid="{87042BB7-CF76-4595-908E-19DA706E358E}">
      <formula1>36526</formula1>
    </dataValidation>
    <dataValidation allowBlank="1" showInputMessage="1" showErrorMessage="1" promptTitle="Must complete this field" sqref="C11" xr:uid="{5124D0BA-D8E7-4F16-AB91-CCB14EC35579}"/>
    <dataValidation type="textLength" errorStyle="warning" showInputMessage="1" showErrorMessage="1" errorTitle="You must complete this field" promptTitle="You must complete this field" sqref="E10:F10 E11:E12" xr:uid="{897F6BB7-64CB-4499-93D1-6CCA20D18CF5}">
      <formula1>2</formula1>
      <formula2>500</formula2>
    </dataValidation>
    <dataValidation type="textLength" errorStyle="warning" showInputMessage="1" showErrorMessage="1" errorTitle="Must complete" error="Must complete" sqref="C10" xr:uid="{14E113D1-4C95-4A97-8A2B-DD6C30506668}">
      <formula1>2</formula1>
      <formula2>500</formula2>
    </dataValidation>
    <dataValidation type="date" operator="greaterThan" allowBlank="1" showInputMessage="1" showErrorMessage="1" errorTitle="Incorrect Date Format" error="You must input the date in the format: dd/mm/yyyy" sqref="E5 C5" xr:uid="{507FAA05-56F9-41FB-91F2-B3E71CF1C2E7}">
      <formula1>36526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C47A-D431-4EF7-8BF2-9104611B0D15}">
  <dimension ref="A1:J42"/>
  <sheetViews>
    <sheetView showGridLines="0" zoomScale="75" zoomScaleNormal="75" workbookViewId="0">
      <selection activeCell="C6" sqref="C6"/>
    </sheetView>
  </sheetViews>
  <sheetFormatPr defaultColWidth="0" defaultRowHeight="15.75" zeroHeight="1"/>
  <cols>
    <col min="1" max="1" width="6.25" style="32" customWidth="1"/>
    <col min="2" max="2" width="14.5" style="32" customWidth="1"/>
    <col min="3" max="3" width="71.875" style="32" customWidth="1"/>
    <col min="4" max="4" width="27.125" style="33" customWidth="1"/>
    <col min="5" max="5" width="34" style="32" customWidth="1"/>
    <col min="6" max="6" width="19.875" style="104" customWidth="1"/>
    <col min="7" max="7" width="25.875" style="33" customWidth="1"/>
    <col min="8" max="8" width="19.125" style="32" customWidth="1"/>
    <col min="9" max="10" width="8.625" style="32" customWidth="1"/>
    <col min="11" max="16384" width="8.625" style="32" hidden="1"/>
  </cols>
  <sheetData>
    <row r="1" spans="2:8" ht="67.5" customHeight="1">
      <c r="B1" s="231"/>
      <c r="C1" s="231"/>
    </row>
    <row r="2" spans="2:8" s="35" customFormat="1" ht="42.75" customHeight="1">
      <c r="B2" s="232" t="s">
        <v>902</v>
      </c>
      <c r="C2" s="232"/>
      <c r="D2" s="232"/>
      <c r="E2" s="232"/>
      <c r="F2" s="232"/>
      <c r="G2" s="232"/>
      <c r="H2" s="34"/>
    </row>
    <row r="3" spans="2:8" s="46" customFormat="1" ht="49.5" customHeight="1">
      <c r="B3" s="36" t="s">
        <v>259</v>
      </c>
      <c r="C3" s="36" t="s">
        <v>260</v>
      </c>
      <c r="D3" s="37" t="s">
        <v>824</v>
      </c>
      <c r="E3" s="36" t="s">
        <v>277</v>
      </c>
      <c r="F3" s="105" t="s">
        <v>278</v>
      </c>
      <c r="G3" s="37" t="s">
        <v>827</v>
      </c>
    </row>
    <row r="4" spans="2:8" s="46" customFormat="1" ht="56.25" customHeight="1">
      <c r="B4" s="145"/>
      <c r="C4" s="148" t="s">
        <v>864</v>
      </c>
      <c r="D4" s="146"/>
      <c r="E4" s="145"/>
      <c r="F4" s="147"/>
      <c r="G4" s="151"/>
      <c r="H4" s="129" t="s">
        <v>905</v>
      </c>
    </row>
    <row r="5" spans="2:8" ht="27.75" customHeight="1">
      <c r="B5" s="36" t="s">
        <v>156</v>
      </c>
      <c r="C5" s="39" t="s">
        <v>844</v>
      </c>
      <c r="D5" s="80"/>
      <c r="E5" s="40"/>
      <c r="F5" s="106"/>
      <c r="G5" s="41"/>
    </row>
    <row r="6" spans="2:8" ht="24.75" customHeight="1">
      <c r="B6" s="86" t="s">
        <v>155</v>
      </c>
      <c r="C6" s="86" t="s">
        <v>821</v>
      </c>
      <c r="D6" s="158"/>
      <c r="E6" s="155">
        <v>0</v>
      </c>
      <c r="F6" s="156">
        <v>1</v>
      </c>
      <c r="G6" s="157">
        <f>D6*F6</f>
        <v>0</v>
      </c>
    </row>
    <row r="7" spans="2:8" ht="31.5" customHeight="1">
      <c r="B7" s="86" t="s">
        <v>154</v>
      </c>
      <c r="C7" s="86" t="s">
        <v>19</v>
      </c>
      <c r="D7" s="158"/>
      <c r="E7" s="155">
        <v>0</v>
      </c>
      <c r="F7" s="156">
        <v>1</v>
      </c>
      <c r="G7" s="157">
        <f>D7*F7</f>
        <v>0</v>
      </c>
    </row>
    <row r="8" spans="2:8" ht="28.5" customHeight="1">
      <c r="B8" s="48" t="s">
        <v>153</v>
      </c>
      <c r="C8" s="48" t="s">
        <v>822</v>
      </c>
      <c r="D8" s="107"/>
      <c r="E8" s="108"/>
      <c r="F8" s="109"/>
      <c r="G8" s="107"/>
    </row>
    <row r="9" spans="2:8" ht="72.75" customHeight="1">
      <c r="B9" s="150" t="s">
        <v>170</v>
      </c>
      <c r="C9" s="150" t="s">
        <v>279</v>
      </c>
      <c r="D9" s="158"/>
      <c r="E9" s="155">
        <v>0</v>
      </c>
      <c r="F9" s="156">
        <v>1</v>
      </c>
      <c r="G9" s="157">
        <f>D9*F9</f>
        <v>0</v>
      </c>
    </row>
    <row r="10" spans="2:8" ht="63">
      <c r="B10" s="150" t="s">
        <v>171</v>
      </c>
      <c r="C10" s="150" t="s">
        <v>280</v>
      </c>
      <c r="D10" s="158"/>
      <c r="E10" s="155">
        <v>0</v>
      </c>
      <c r="F10" s="156">
        <v>1</v>
      </c>
      <c r="G10" s="157">
        <f>D10*F10</f>
        <v>0</v>
      </c>
    </row>
    <row r="11" spans="2:8" ht="38.450000000000003" customHeight="1">
      <c r="B11" s="86" t="s">
        <v>152</v>
      </c>
      <c r="C11" s="86" t="s">
        <v>281</v>
      </c>
      <c r="D11" s="158"/>
      <c r="E11" s="155">
        <v>0</v>
      </c>
      <c r="F11" s="156">
        <v>1</v>
      </c>
      <c r="G11" s="157">
        <f>D11*F11</f>
        <v>0</v>
      </c>
    </row>
    <row r="12" spans="2:8" ht="38.1" customHeight="1">
      <c r="B12" s="86" t="s">
        <v>151</v>
      </c>
      <c r="C12" s="86" t="s">
        <v>282</v>
      </c>
      <c r="D12" s="158"/>
      <c r="E12" s="155">
        <v>0</v>
      </c>
      <c r="F12" s="156">
        <v>1</v>
      </c>
      <c r="G12" s="157">
        <f>D12*F12</f>
        <v>0</v>
      </c>
    </row>
    <row r="13" spans="2:8" ht="57.6" customHeight="1">
      <c r="B13" s="84" t="s">
        <v>150</v>
      </c>
      <c r="C13" s="85" t="s">
        <v>283</v>
      </c>
      <c r="D13" s="159"/>
      <c r="E13" s="155"/>
      <c r="F13" s="156"/>
      <c r="G13" s="157">
        <f>D13*F13</f>
        <v>0</v>
      </c>
    </row>
    <row r="14" spans="2:8" s="46" customFormat="1" ht="35.25" customHeight="1">
      <c r="B14" s="36" t="s">
        <v>149</v>
      </c>
      <c r="C14" s="36" t="s">
        <v>924</v>
      </c>
      <c r="D14" s="160">
        <f>SUM(D6:D13)</f>
        <v>0</v>
      </c>
      <c r="E14" s="161"/>
      <c r="F14" s="162"/>
      <c r="G14" s="160">
        <f>SUM(G6:G13)</f>
        <v>0</v>
      </c>
    </row>
    <row r="15" spans="2:8" s="46" customFormat="1" ht="32.25" customHeight="1">
      <c r="B15" s="36" t="s">
        <v>157</v>
      </c>
      <c r="C15" s="39" t="s">
        <v>845</v>
      </c>
      <c r="D15" s="80"/>
      <c r="E15" s="40"/>
      <c r="F15" s="106"/>
      <c r="G15" s="41"/>
      <c r="H15" s="110"/>
    </row>
    <row r="16" spans="2:8" ht="25.5" customHeight="1">
      <c r="B16" s="86" t="s">
        <v>148</v>
      </c>
      <c r="C16" s="86" t="s">
        <v>284</v>
      </c>
      <c r="D16" s="115"/>
      <c r="E16" s="116"/>
      <c r="F16" s="117"/>
      <c r="G16" s="115"/>
    </row>
    <row r="17" spans="2:7" ht="23.25" customHeight="1">
      <c r="B17" s="150" t="s">
        <v>285</v>
      </c>
      <c r="C17" s="150" t="s">
        <v>286</v>
      </c>
      <c r="D17" s="158"/>
      <c r="E17" s="155">
        <v>0.15</v>
      </c>
      <c r="F17" s="156">
        <v>0.85</v>
      </c>
      <c r="G17" s="157">
        <f>D17*F17</f>
        <v>0</v>
      </c>
    </row>
    <row r="18" spans="2:7" ht="26.25" customHeight="1">
      <c r="B18" s="150" t="s">
        <v>287</v>
      </c>
      <c r="C18" s="150" t="s">
        <v>288</v>
      </c>
      <c r="D18" s="158"/>
      <c r="E18" s="155">
        <v>0.15</v>
      </c>
      <c r="F18" s="156">
        <v>0.85</v>
      </c>
      <c r="G18" s="157">
        <f>D18*F18</f>
        <v>0</v>
      </c>
    </row>
    <row r="19" spans="2:7" ht="23.25" customHeight="1">
      <c r="B19" s="86" t="s">
        <v>158</v>
      </c>
      <c r="C19" s="86" t="s">
        <v>43</v>
      </c>
      <c r="D19" s="158"/>
      <c r="E19" s="155">
        <v>0.15</v>
      </c>
      <c r="F19" s="156">
        <v>0.85</v>
      </c>
      <c r="G19" s="157">
        <f>D19*F19</f>
        <v>0</v>
      </c>
    </row>
    <row r="20" spans="2:7" ht="33.75" customHeight="1">
      <c r="B20" s="86" t="s">
        <v>159</v>
      </c>
      <c r="C20" s="86" t="s">
        <v>44</v>
      </c>
      <c r="D20" s="158"/>
      <c r="E20" s="155">
        <v>0.15</v>
      </c>
      <c r="F20" s="156">
        <v>0.85</v>
      </c>
      <c r="G20" s="157">
        <f>D20*F20</f>
        <v>0</v>
      </c>
    </row>
    <row r="21" spans="2:7" ht="39" customHeight="1">
      <c r="B21" s="84" t="s">
        <v>160</v>
      </c>
      <c r="C21" s="85" t="s">
        <v>283</v>
      </c>
      <c r="D21" s="157"/>
      <c r="E21" s="163"/>
      <c r="F21" s="156"/>
      <c r="G21" s="157">
        <f>D21*F21</f>
        <v>0</v>
      </c>
    </row>
    <row r="22" spans="2:7" ht="31.5" customHeight="1">
      <c r="B22" s="36" t="s">
        <v>161</v>
      </c>
      <c r="C22" s="36" t="s">
        <v>28</v>
      </c>
      <c r="D22" s="160">
        <f>SUM(D17:D21)</f>
        <v>0</v>
      </c>
      <c r="E22" s="161"/>
      <c r="F22" s="162"/>
      <c r="G22" s="160">
        <f>SUM(G17:G21)</f>
        <v>0</v>
      </c>
    </row>
    <row r="23" spans="2:7" s="46" customFormat="1" ht="36" customHeight="1">
      <c r="B23" s="36" t="s">
        <v>162</v>
      </c>
      <c r="C23" s="39" t="s">
        <v>846</v>
      </c>
      <c r="D23" s="80"/>
      <c r="E23" s="40"/>
      <c r="F23" s="106"/>
      <c r="G23" s="41"/>
    </row>
    <row r="24" spans="2:7" ht="36.75" customHeight="1">
      <c r="B24" s="86" t="s">
        <v>163</v>
      </c>
      <c r="C24" s="86" t="s">
        <v>31</v>
      </c>
      <c r="D24" s="158"/>
      <c r="E24" s="155">
        <v>0.25</v>
      </c>
      <c r="F24" s="156">
        <v>0.75</v>
      </c>
      <c r="G24" s="157">
        <f>D24*F24</f>
        <v>0</v>
      </c>
    </row>
    <row r="25" spans="2:7" ht="33.75" customHeight="1">
      <c r="B25" s="86" t="s">
        <v>164</v>
      </c>
      <c r="C25" s="86" t="s">
        <v>32</v>
      </c>
      <c r="D25" s="158"/>
      <c r="E25" s="155">
        <v>0.5</v>
      </c>
      <c r="F25" s="156">
        <v>0.5</v>
      </c>
      <c r="G25" s="157">
        <f t="shared" ref="G25:G30" si="0">D25*F25</f>
        <v>0</v>
      </c>
    </row>
    <row r="26" spans="2:7" ht="36.75" customHeight="1">
      <c r="B26" s="86" t="s">
        <v>165</v>
      </c>
      <c r="C26" s="86" t="s">
        <v>33</v>
      </c>
      <c r="D26" s="158"/>
      <c r="E26" s="155">
        <v>0.5</v>
      </c>
      <c r="F26" s="156">
        <v>0.5</v>
      </c>
      <c r="G26" s="157">
        <f>D26*F26</f>
        <v>0</v>
      </c>
    </row>
    <row r="27" spans="2:7" ht="36.75" customHeight="1">
      <c r="B27" s="86" t="s">
        <v>166</v>
      </c>
      <c r="C27" s="86" t="s">
        <v>34</v>
      </c>
      <c r="D27" s="158"/>
      <c r="E27" s="155">
        <v>0.5</v>
      </c>
      <c r="F27" s="156">
        <v>0.5</v>
      </c>
      <c r="G27" s="157">
        <f t="shared" si="0"/>
        <v>0</v>
      </c>
    </row>
    <row r="28" spans="2:7" s="112" customFormat="1" ht="28.5" customHeight="1">
      <c r="B28" s="86" t="s">
        <v>167</v>
      </c>
      <c r="C28" s="48" t="s">
        <v>289</v>
      </c>
      <c r="D28" s="154"/>
      <c r="E28" s="155">
        <v>0.5</v>
      </c>
      <c r="F28" s="156">
        <v>0.5</v>
      </c>
      <c r="G28" s="157">
        <f t="shared" si="0"/>
        <v>0</v>
      </c>
    </row>
    <row r="29" spans="2:7" s="73" customFormat="1" ht="35.25" customHeight="1">
      <c r="B29" s="48" t="s">
        <v>168</v>
      </c>
      <c r="C29" s="48" t="s">
        <v>594</v>
      </c>
      <c r="D29" s="154"/>
      <c r="E29" s="155">
        <v>0.5</v>
      </c>
      <c r="F29" s="156">
        <v>0.5</v>
      </c>
      <c r="G29" s="157">
        <f t="shared" si="0"/>
        <v>0</v>
      </c>
    </row>
    <row r="30" spans="2:7" ht="33.75" customHeight="1">
      <c r="B30" s="84" t="s">
        <v>169</v>
      </c>
      <c r="C30" s="85" t="s">
        <v>283</v>
      </c>
      <c r="D30" s="157"/>
      <c r="E30" s="163"/>
      <c r="F30" s="156"/>
      <c r="G30" s="157">
        <f t="shared" si="0"/>
        <v>0</v>
      </c>
    </row>
    <row r="31" spans="2:7" s="46" customFormat="1" ht="39" customHeight="1">
      <c r="B31" s="36" t="s">
        <v>290</v>
      </c>
      <c r="C31" s="36" t="s">
        <v>35</v>
      </c>
      <c r="D31" s="160">
        <f>SUM(D24:D30)</f>
        <v>0</v>
      </c>
      <c r="E31" s="161"/>
      <c r="F31" s="162"/>
      <c r="G31" s="160">
        <f>SUM(G24:G30)</f>
        <v>0</v>
      </c>
    </row>
    <row r="32" spans="2:7" s="46" customFormat="1" ht="32.25" customHeight="1">
      <c r="B32" s="39"/>
      <c r="C32" s="40" t="s">
        <v>847</v>
      </c>
      <c r="D32" s="80"/>
      <c r="E32" s="40"/>
      <c r="F32" s="106"/>
      <c r="G32" s="41"/>
    </row>
    <row r="33" spans="2:8" s="46" customFormat="1" ht="49.5" customHeight="1">
      <c r="B33" s="36" t="s">
        <v>259</v>
      </c>
      <c r="C33" s="36" t="s">
        <v>260</v>
      </c>
      <c r="D33" s="37" t="s">
        <v>850</v>
      </c>
      <c r="E33" s="36"/>
      <c r="F33" s="36" t="s">
        <v>848</v>
      </c>
      <c r="G33" s="37" t="s">
        <v>849</v>
      </c>
    </row>
    <row r="34" spans="2:8" s="46" customFormat="1" ht="51" customHeight="1">
      <c r="B34" s="91"/>
      <c r="C34" s="40" t="s">
        <v>864</v>
      </c>
      <c r="D34" s="113"/>
      <c r="E34" s="91"/>
      <c r="F34" s="114"/>
      <c r="G34" s="152"/>
      <c r="H34" s="129" t="s">
        <v>905</v>
      </c>
    </row>
    <row r="35" spans="2:8" s="46" customFormat="1" ht="36.75" customHeight="1">
      <c r="B35" s="120" t="s">
        <v>0</v>
      </c>
      <c r="C35" s="120" t="s">
        <v>7</v>
      </c>
      <c r="D35" s="160">
        <f>G14</f>
        <v>0</v>
      </c>
      <c r="E35" s="164"/>
      <c r="F35" s="165"/>
      <c r="G35" s="160">
        <f>D35-F35</f>
        <v>0</v>
      </c>
    </row>
    <row r="36" spans="2:8" s="46" customFormat="1" ht="33.75" customHeight="1">
      <c r="B36" s="120" t="s">
        <v>1</v>
      </c>
      <c r="C36" s="120" t="s">
        <v>8</v>
      </c>
      <c r="D36" s="160">
        <f>G22</f>
        <v>0</v>
      </c>
      <c r="E36" s="164"/>
      <c r="F36" s="165"/>
      <c r="G36" s="160">
        <f>D36-F36</f>
        <v>0</v>
      </c>
    </row>
    <row r="37" spans="2:8" s="46" customFormat="1" ht="40.5" customHeight="1">
      <c r="B37" s="120" t="s">
        <v>2</v>
      </c>
      <c r="C37" s="120" t="s">
        <v>9</v>
      </c>
      <c r="D37" s="160">
        <f>G31</f>
        <v>0</v>
      </c>
      <c r="E37" s="164"/>
      <c r="F37" s="165"/>
      <c r="G37" s="160">
        <f>D37-F37</f>
        <v>0</v>
      </c>
    </row>
    <row r="38" spans="2:8" s="46" customFormat="1" ht="35.25" customHeight="1">
      <c r="B38" s="87" t="s">
        <v>3</v>
      </c>
      <c r="C38" s="87" t="s">
        <v>828</v>
      </c>
      <c r="D38" s="166"/>
      <c r="E38" s="164"/>
      <c r="F38" s="167"/>
      <c r="G38" s="160">
        <f>MAX((G37-(15/85)*(G35+G36)),(G37-(1/4)*(G35)),0)</f>
        <v>0</v>
      </c>
    </row>
    <row r="39" spans="2:8" s="46" customFormat="1" ht="42" customHeight="1">
      <c r="B39" s="87" t="s">
        <v>4</v>
      </c>
      <c r="C39" s="87" t="s">
        <v>829</v>
      </c>
      <c r="D39" s="166"/>
      <c r="E39" s="164"/>
      <c r="F39" s="167"/>
      <c r="G39" s="160">
        <f>MAX((G36+G37-G38)-(2/3)*(G35),0)</f>
        <v>0</v>
      </c>
    </row>
    <row r="40" spans="2:8" ht="53.25" customHeight="1">
      <c r="B40" s="111" t="s">
        <v>5</v>
      </c>
      <c r="C40" s="111" t="s">
        <v>823</v>
      </c>
      <c r="D40" s="115"/>
      <c r="E40" s="116"/>
      <c r="F40" s="117"/>
      <c r="G40" s="115"/>
    </row>
    <row r="41" spans="2:8" s="118" customFormat="1" ht="42.75" customHeight="1">
      <c r="B41" s="135" t="s">
        <v>6</v>
      </c>
      <c r="C41" s="135" t="s">
        <v>847</v>
      </c>
      <c r="D41" s="139"/>
      <c r="E41" s="140"/>
      <c r="F41" s="141"/>
      <c r="G41" s="168">
        <f>G14+G22+G31-G38-G39</f>
        <v>0</v>
      </c>
    </row>
    <row r="42" spans="2:8" ht="29.25" customHeight="1">
      <c r="B42" s="119"/>
    </row>
  </sheetData>
  <sheetProtection algorithmName="SHA-512" hashValue="dn43Os1OCGPXsl2iXN+m1W4aT56/W2hxT1cRD7mICojxHfh2J/dBPhhv28I24cVYCiZldW2a1C0JtFg2ssdzww==" saltValue="KMJYnHFccBPAfvyYKn16yQ==" spinCount="100000" sheet="1" objects="1" scenarios="1"/>
  <mergeCells count="2">
    <mergeCell ref="B1:C1"/>
    <mergeCell ref="B2:G2"/>
  </mergeCells>
  <phoneticPr fontId="20"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CFED3-242F-46AC-9DF2-3CAA493DDD93}">
  <dimension ref="A1:L468"/>
  <sheetViews>
    <sheetView showGridLines="0" zoomScale="75" zoomScaleNormal="75" workbookViewId="0">
      <selection activeCell="I9" sqref="I9"/>
    </sheetView>
  </sheetViews>
  <sheetFormatPr defaultColWidth="0" defaultRowHeight="15.75" zeroHeight="1"/>
  <cols>
    <col min="1" max="1" width="5.75" style="75" customWidth="1"/>
    <col min="2" max="2" width="10.5" style="75" customWidth="1"/>
    <col min="3" max="3" width="74.125" style="75" customWidth="1"/>
    <col min="4" max="5" width="30.625" style="74" customWidth="1"/>
    <col min="6" max="6" width="18.25" style="75" customWidth="1"/>
    <col min="7" max="7" width="17.625" style="75" customWidth="1"/>
    <col min="8" max="8" width="31.625" style="74" customWidth="1"/>
    <col min="9" max="9" width="17.5" style="75" customWidth="1"/>
    <col min="10" max="10" width="14.5" style="75" customWidth="1"/>
    <col min="11" max="12" width="0" style="75" hidden="1" customWidth="1"/>
    <col min="13" max="16384" width="8.625" style="75" hidden="1"/>
  </cols>
  <sheetData>
    <row r="1" spans="2:11" ht="71.25" customHeight="1">
      <c r="B1" s="231"/>
      <c r="C1" s="231"/>
    </row>
    <row r="2" spans="2:11" s="35" customFormat="1" ht="42" customHeight="1">
      <c r="B2" s="232" t="s">
        <v>857</v>
      </c>
      <c r="C2" s="232"/>
      <c r="D2" s="232"/>
      <c r="E2" s="232"/>
      <c r="F2" s="232"/>
      <c r="G2" s="232"/>
      <c r="H2" s="232"/>
      <c r="I2" s="34"/>
      <c r="J2" s="34"/>
      <c r="K2" s="34"/>
    </row>
    <row r="3" spans="2:11" ht="57.75" customHeight="1">
      <c r="B3" s="36" t="s">
        <v>259</v>
      </c>
      <c r="C3" s="36" t="s">
        <v>260</v>
      </c>
      <c r="D3" s="37" t="s">
        <v>361</v>
      </c>
      <c r="E3" s="37" t="s">
        <v>377</v>
      </c>
      <c r="F3" s="36" t="s">
        <v>262</v>
      </c>
      <c r="G3" s="36" t="s">
        <v>261</v>
      </c>
      <c r="H3" s="37" t="s">
        <v>826</v>
      </c>
      <c r="I3" s="38"/>
    </row>
    <row r="4" spans="2:11" s="32" customFormat="1" ht="53.25" customHeight="1">
      <c r="B4" s="142"/>
      <c r="C4" s="149" t="s">
        <v>865</v>
      </c>
      <c r="D4" s="142"/>
      <c r="E4" s="142"/>
      <c r="F4" s="142"/>
      <c r="G4" s="142"/>
      <c r="H4" s="153"/>
      <c r="I4" s="129" t="s">
        <v>905</v>
      </c>
    </row>
    <row r="5" spans="2:11" ht="33" customHeight="1">
      <c r="B5" s="39"/>
      <c r="C5" s="76" t="s">
        <v>909</v>
      </c>
      <c r="D5" s="77"/>
      <c r="E5" s="77"/>
      <c r="F5" s="76"/>
      <c r="G5" s="76"/>
      <c r="H5" s="78"/>
      <c r="I5" s="38"/>
    </row>
    <row r="6" spans="2:11" s="38" customFormat="1" ht="36" customHeight="1">
      <c r="B6" s="79" t="s">
        <v>10</v>
      </c>
      <c r="C6" s="39" t="s">
        <v>45</v>
      </c>
      <c r="D6" s="80"/>
      <c r="E6" s="80"/>
      <c r="F6" s="40"/>
      <c r="G6" s="40"/>
      <c r="H6" s="41"/>
    </row>
    <row r="7" spans="2:11" s="38" customFormat="1" ht="35.25" customHeight="1">
      <c r="B7" s="36" t="s">
        <v>11</v>
      </c>
      <c r="C7" s="81" t="s">
        <v>76</v>
      </c>
      <c r="D7" s="82"/>
      <c r="E7" s="82"/>
      <c r="F7" s="83"/>
      <c r="G7" s="83"/>
      <c r="H7" s="82"/>
    </row>
    <row r="8" spans="2:11" ht="20.25" customHeight="1">
      <c r="B8" s="84" t="s">
        <v>71</v>
      </c>
      <c r="C8" s="85" t="s">
        <v>372</v>
      </c>
      <c r="D8" s="169"/>
      <c r="E8" s="169"/>
      <c r="F8" s="170">
        <v>0.03</v>
      </c>
      <c r="G8" s="170">
        <v>0.03</v>
      </c>
      <c r="H8" s="169"/>
    </row>
    <row r="9" spans="2:11" ht="20.25" customHeight="1">
      <c r="B9" s="84" t="s">
        <v>72</v>
      </c>
      <c r="C9" s="85" t="s">
        <v>373</v>
      </c>
      <c r="D9" s="169"/>
      <c r="E9" s="169"/>
      <c r="F9" s="170">
        <v>0.03</v>
      </c>
      <c r="G9" s="170">
        <v>0.03</v>
      </c>
      <c r="H9" s="169"/>
    </row>
    <row r="10" spans="2:11" ht="21.75" customHeight="1">
      <c r="B10" s="84" t="s">
        <v>73</v>
      </c>
      <c r="C10" s="85" t="s">
        <v>374</v>
      </c>
      <c r="D10" s="169"/>
      <c r="E10" s="169"/>
      <c r="F10" s="170">
        <v>0.03</v>
      </c>
      <c r="G10" s="170">
        <v>0.03</v>
      </c>
      <c r="H10" s="169"/>
    </row>
    <row r="11" spans="2:11" ht="21.75" customHeight="1">
      <c r="B11" s="84" t="s">
        <v>74</v>
      </c>
      <c r="C11" s="85" t="s">
        <v>375</v>
      </c>
      <c r="D11" s="169"/>
      <c r="E11" s="169"/>
      <c r="F11" s="170">
        <v>0.03</v>
      </c>
      <c r="G11" s="170">
        <v>0.03</v>
      </c>
      <c r="H11" s="169"/>
    </row>
    <row r="12" spans="2:11" ht="27.75" customHeight="1">
      <c r="B12" s="84" t="s">
        <v>75</v>
      </c>
      <c r="C12" s="85" t="s">
        <v>376</v>
      </c>
      <c r="D12" s="169"/>
      <c r="E12" s="169"/>
      <c r="F12" s="170">
        <v>0.03</v>
      </c>
      <c r="G12" s="170">
        <v>0.03</v>
      </c>
      <c r="H12" s="169"/>
    </row>
    <row r="13" spans="2:11" s="38" customFormat="1" ht="31.5">
      <c r="B13" s="36" t="s">
        <v>12</v>
      </c>
      <c r="C13" s="36" t="s">
        <v>557</v>
      </c>
      <c r="D13" s="160">
        <f>SUM(D14:D18)</f>
        <v>0</v>
      </c>
      <c r="E13" s="160">
        <f>SUM(E14:E18)</f>
        <v>0</v>
      </c>
      <c r="F13" s="171"/>
      <c r="G13" s="171"/>
      <c r="H13" s="160">
        <f>SUM(H14:H18)</f>
        <v>0</v>
      </c>
    </row>
    <row r="14" spans="2:11" ht="19.5" customHeight="1">
      <c r="B14" s="86" t="s">
        <v>66</v>
      </c>
      <c r="C14" s="85" t="s">
        <v>372</v>
      </c>
      <c r="D14" s="172"/>
      <c r="E14" s="154"/>
      <c r="F14" s="170">
        <v>0.05</v>
      </c>
      <c r="G14" s="170">
        <v>0.05</v>
      </c>
      <c r="H14" s="157">
        <f>E14*G14</f>
        <v>0</v>
      </c>
    </row>
    <row r="15" spans="2:11" ht="19.5" customHeight="1">
      <c r="B15" s="86" t="s">
        <v>67</v>
      </c>
      <c r="C15" s="85" t="s">
        <v>373</v>
      </c>
      <c r="D15" s="172"/>
      <c r="E15" s="154"/>
      <c r="F15" s="170">
        <v>0.05</v>
      </c>
      <c r="G15" s="170">
        <v>0.05</v>
      </c>
      <c r="H15" s="157">
        <f>E15*G15</f>
        <v>0</v>
      </c>
    </row>
    <row r="16" spans="2:11" ht="18" customHeight="1">
      <c r="B16" s="86" t="s">
        <v>68</v>
      </c>
      <c r="C16" s="85" t="s">
        <v>374</v>
      </c>
      <c r="D16" s="172"/>
      <c r="E16" s="154"/>
      <c r="F16" s="170">
        <v>0.05</v>
      </c>
      <c r="G16" s="170">
        <v>0.05</v>
      </c>
      <c r="H16" s="157">
        <f>E16*G16</f>
        <v>0</v>
      </c>
    </row>
    <row r="17" spans="2:8" ht="20.25" customHeight="1">
      <c r="B17" s="86" t="s">
        <v>69</v>
      </c>
      <c r="C17" s="85" t="s">
        <v>375</v>
      </c>
      <c r="D17" s="172"/>
      <c r="E17" s="154"/>
      <c r="F17" s="170">
        <v>0.05</v>
      </c>
      <c r="G17" s="170">
        <v>0.05</v>
      </c>
      <c r="H17" s="157">
        <f>E17*G17</f>
        <v>0</v>
      </c>
    </row>
    <row r="18" spans="2:8" ht="19.5" customHeight="1">
      <c r="B18" s="86" t="s">
        <v>70</v>
      </c>
      <c r="C18" s="85" t="s">
        <v>376</v>
      </c>
      <c r="D18" s="172"/>
      <c r="E18" s="154"/>
      <c r="F18" s="170">
        <v>0.05</v>
      </c>
      <c r="G18" s="170">
        <v>0.05</v>
      </c>
      <c r="H18" s="157">
        <f>E18*G18</f>
        <v>0</v>
      </c>
    </row>
    <row r="19" spans="2:8" s="38" customFormat="1" ht="36" customHeight="1">
      <c r="B19" s="36" t="s">
        <v>13</v>
      </c>
      <c r="C19" s="36" t="s">
        <v>558</v>
      </c>
      <c r="D19" s="160">
        <f>SUM(D20:D24)</f>
        <v>0</v>
      </c>
      <c r="E19" s="160">
        <f>SUM(E20:E24)</f>
        <v>0</v>
      </c>
      <c r="F19" s="171"/>
      <c r="G19" s="171"/>
      <c r="H19" s="160">
        <f>SUM(H20:H24)</f>
        <v>0</v>
      </c>
    </row>
    <row r="20" spans="2:8" ht="24" customHeight="1">
      <c r="B20" s="86" t="s">
        <v>77</v>
      </c>
      <c r="C20" s="48" t="s">
        <v>372</v>
      </c>
      <c r="D20" s="172"/>
      <c r="E20" s="154"/>
      <c r="F20" s="170">
        <v>0.1</v>
      </c>
      <c r="G20" s="170">
        <v>0.1</v>
      </c>
      <c r="H20" s="157">
        <f>E20*G20</f>
        <v>0</v>
      </c>
    </row>
    <row r="21" spans="2:8" ht="25.5" customHeight="1">
      <c r="B21" s="86" t="s">
        <v>78</v>
      </c>
      <c r="C21" s="48" t="s">
        <v>373</v>
      </c>
      <c r="D21" s="172"/>
      <c r="E21" s="154"/>
      <c r="F21" s="170">
        <v>0.1</v>
      </c>
      <c r="G21" s="170">
        <v>0.1</v>
      </c>
      <c r="H21" s="157">
        <f>E21*G21</f>
        <v>0</v>
      </c>
    </row>
    <row r="22" spans="2:8" ht="23.25" customHeight="1">
      <c r="B22" s="86" t="s">
        <v>79</v>
      </c>
      <c r="C22" s="48" t="s">
        <v>374</v>
      </c>
      <c r="D22" s="172"/>
      <c r="E22" s="154"/>
      <c r="F22" s="170">
        <v>0.1</v>
      </c>
      <c r="G22" s="170">
        <v>0.1</v>
      </c>
      <c r="H22" s="157">
        <f>E22*G22</f>
        <v>0</v>
      </c>
    </row>
    <row r="23" spans="2:8" ht="20.25" customHeight="1">
      <c r="B23" s="86" t="s">
        <v>80</v>
      </c>
      <c r="C23" s="48" t="s">
        <v>375</v>
      </c>
      <c r="D23" s="172"/>
      <c r="E23" s="154"/>
      <c r="F23" s="170">
        <v>0.1</v>
      </c>
      <c r="G23" s="170">
        <v>0.1</v>
      </c>
      <c r="H23" s="157">
        <f>E23*G23</f>
        <v>0</v>
      </c>
    </row>
    <row r="24" spans="2:8" ht="23.25" customHeight="1">
      <c r="B24" s="86" t="s">
        <v>81</v>
      </c>
      <c r="C24" s="48" t="s">
        <v>376</v>
      </c>
      <c r="D24" s="172"/>
      <c r="E24" s="154"/>
      <c r="F24" s="170">
        <v>0.1</v>
      </c>
      <c r="G24" s="170">
        <v>0.1</v>
      </c>
      <c r="H24" s="157">
        <f>E24*G24</f>
        <v>0</v>
      </c>
    </row>
    <row r="25" spans="2:8" s="38" customFormat="1" ht="41.25" customHeight="1">
      <c r="B25" s="36" t="s">
        <v>14</v>
      </c>
      <c r="C25" s="36" t="s">
        <v>559</v>
      </c>
      <c r="D25" s="160">
        <f>SUM(D26:D30)</f>
        <v>0</v>
      </c>
      <c r="E25" s="160">
        <f>SUM(E26:E30)</f>
        <v>0</v>
      </c>
      <c r="F25" s="171"/>
      <c r="G25" s="171"/>
      <c r="H25" s="160">
        <f>SUM(H26:H30)</f>
        <v>0</v>
      </c>
    </row>
    <row r="26" spans="2:8" ht="23.25" customHeight="1">
      <c r="B26" s="86" t="s">
        <v>82</v>
      </c>
      <c r="C26" s="48" t="s">
        <v>372</v>
      </c>
      <c r="D26" s="172"/>
      <c r="E26" s="154"/>
      <c r="F26" s="170">
        <v>0.15</v>
      </c>
      <c r="G26" s="170">
        <v>0.15</v>
      </c>
      <c r="H26" s="157">
        <f>E26*G26</f>
        <v>0</v>
      </c>
    </row>
    <row r="27" spans="2:8" ht="23.25" customHeight="1">
      <c r="B27" s="86" t="s">
        <v>83</v>
      </c>
      <c r="C27" s="48" t="s">
        <v>373</v>
      </c>
      <c r="D27" s="172"/>
      <c r="E27" s="154"/>
      <c r="F27" s="170">
        <v>0.15</v>
      </c>
      <c r="G27" s="170">
        <v>0.15</v>
      </c>
      <c r="H27" s="157">
        <f>E27*G27</f>
        <v>0</v>
      </c>
    </row>
    <row r="28" spans="2:8" ht="21.75" customHeight="1">
      <c r="B28" s="86" t="s">
        <v>84</v>
      </c>
      <c r="C28" s="48" t="s">
        <v>374</v>
      </c>
      <c r="D28" s="172"/>
      <c r="E28" s="154"/>
      <c r="F28" s="170">
        <v>0.15</v>
      </c>
      <c r="G28" s="170">
        <v>0.15</v>
      </c>
      <c r="H28" s="157">
        <f>E28*G28</f>
        <v>0</v>
      </c>
    </row>
    <row r="29" spans="2:8" ht="21.75" customHeight="1">
      <c r="B29" s="86" t="s">
        <v>85</v>
      </c>
      <c r="C29" s="48" t="s">
        <v>375</v>
      </c>
      <c r="D29" s="172"/>
      <c r="E29" s="154"/>
      <c r="F29" s="170">
        <v>0.15</v>
      </c>
      <c r="G29" s="170">
        <v>0.15</v>
      </c>
      <c r="H29" s="157">
        <f>E29*G29</f>
        <v>0</v>
      </c>
    </row>
    <row r="30" spans="2:8" ht="25.5" customHeight="1">
      <c r="B30" s="86" t="s">
        <v>86</v>
      </c>
      <c r="C30" s="48" t="s">
        <v>376</v>
      </c>
      <c r="D30" s="172"/>
      <c r="E30" s="154"/>
      <c r="F30" s="170">
        <v>0.15</v>
      </c>
      <c r="G30" s="170">
        <v>0.15</v>
      </c>
      <c r="H30" s="157">
        <f>E30*G30</f>
        <v>0</v>
      </c>
    </row>
    <row r="31" spans="2:8" s="38" customFormat="1" ht="31.5">
      <c r="B31" s="36" t="s">
        <v>15</v>
      </c>
      <c r="C31" s="36" t="s">
        <v>560</v>
      </c>
      <c r="D31" s="160">
        <f>SUM(D32:D36)</f>
        <v>0</v>
      </c>
      <c r="E31" s="160">
        <f>SUM(E32:E36)</f>
        <v>0</v>
      </c>
      <c r="F31" s="171"/>
      <c r="G31" s="171"/>
      <c r="H31" s="160">
        <f>SUM(H32:H36)</f>
        <v>0</v>
      </c>
    </row>
    <row r="32" spans="2:8" ht="19.5" customHeight="1">
      <c r="B32" s="86" t="s">
        <v>87</v>
      </c>
      <c r="C32" s="48" t="s">
        <v>372</v>
      </c>
      <c r="D32" s="172"/>
      <c r="E32" s="154"/>
      <c r="F32" s="170">
        <v>1</v>
      </c>
      <c r="G32" s="170">
        <v>1</v>
      </c>
      <c r="H32" s="157">
        <f>E32*G32</f>
        <v>0</v>
      </c>
    </row>
    <row r="33" spans="2:8" ht="20.25" customHeight="1">
      <c r="B33" s="86" t="s">
        <v>88</v>
      </c>
      <c r="C33" s="48" t="s">
        <v>373</v>
      </c>
      <c r="D33" s="172"/>
      <c r="E33" s="154"/>
      <c r="F33" s="170">
        <v>1</v>
      </c>
      <c r="G33" s="170">
        <v>1</v>
      </c>
      <c r="H33" s="157">
        <f>E33*G33</f>
        <v>0</v>
      </c>
    </row>
    <row r="34" spans="2:8" ht="20.25" customHeight="1">
      <c r="B34" s="86" t="s">
        <v>89</v>
      </c>
      <c r="C34" s="48" t="s">
        <v>374</v>
      </c>
      <c r="D34" s="172"/>
      <c r="E34" s="154"/>
      <c r="F34" s="170">
        <v>1</v>
      </c>
      <c r="G34" s="170">
        <v>1</v>
      </c>
      <c r="H34" s="157">
        <f>E34*G34</f>
        <v>0</v>
      </c>
    </row>
    <row r="35" spans="2:8" ht="21.75" customHeight="1">
      <c r="B35" s="86" t="s">
        <v>90</v>
      </c>
      <c r="C35" s="48" t="s">
        <v>375</v>
      </c>
      <c r="D35" s="172"/>
      <c r="E35" s="154"/>
      <c r="F35" s="170">
        <v>1</v>
      </c>
      <c r="G35" s="170">
        <v>1</v>
      </c>
      <c r="H35" s="157">
        <f>E35*G35</f>
        <v>0</v>
      </c>
    </row>
    <row r="36" spans="2:8" ht="19.5" customHeight="1">
      <c r="B36" s="86" t="s">
        <v>91</v>
      </c>
      <c r="C36" s="48" t="s">
        <v>376</v>
      </c>
      <c r="D36" s="172"/>
      <c r="E36" s="154"/>
      <c r="F36" s="170">
        <v>1</v>
      </c>
      <c r="G36" s="170">
        <v>1</v>
      </c>
      <c r="H36" s="157">
        <f>E36*G36</f>
        <v>0</v>
      </c>
    </row>
    <row r="37" spans="2:8" s="38" customFormat="1" ht="31.5">
      <c r="B37" s="36" t="s">
        <v>16</v>
      </c>
      <c r="C37" s="36" t="s">
        <v>561</v>
      </c>
      <c r="D37" s="160">
        <f>SUM(D38:D42)</f>
        <v>0</v>
      </c>
      <c r="E37" s="160">
        <f>SUM(E38:E42)</f>
        <v>0</v>
      </c>
      <c r="F37" s="171"/>
      <c r="G37" s="171"/>
      <c r="H37" s="160">
        <f>SUM(H38:H42)</f>
        <v>0</v>
      </c>
    </row>
    <row r="38" spans="2:8" ht="21.75" customHeight="1">
      <c r="B38" s="86" t="s">
        <v>92</v>
      </c>
      <c r="C38" s="48" t="s">
        <v>372</v>
      </c>
      <c r="D38" s="172"/>
      <c r="E38" s="154"/>
      <c r="F38" s="170">
        <v>0</v>
      </c>
      <c r="G38" s="170">
        <v>0</v>
      </c>
      <c r="H38" s="157">
        <f>E38*G38</f>
        <v>0</v>
      </c>
    </row>
    <row r="39" spans="2:8" ht="21.75" customHeight="1">
      <c r="B39" s="86" t="s">
        <v>93</v>
      </c>
      <c r="C39" s="48" t="s">
        <v>373</v>
      </c>
      <c r="D39" s="172"/>
      <c r="E39" s="154"/>
      <c r="F39" s="170">
        <v>0</v>
      </c>
      <c r="G39" s="170">
        <v>0</v>
      </c>
      <c r="H39" s="157">
        <f>E39*G39</f>
        <v>0</v>
      </c>
    </row>
    <row r="40" spans="2:8" ht="20.25" customHeight="1">
      <c r="B40" s="86" t="s">
        <v>94</v>
      </c>
      <c r="C40" s="48" t="s">
        <v>374</v>
      </c>
      <c r="D40" s="172"/>
      <c r="E40" s="154"/>
      <c r="F40" s="170">
        <v>0</v>
      </c>
      <c r="G40" s="170">
        <v>0</v>
      </c>
      <c r="H40" s="157">
        <f>E40*G40</f>
        <v>0</v>
      </c>
    </row>
    <row r="41" spans="2:8" ht="24" customHeight="1">
      <c r="B41" s="86" t="s">
        <v>95</v>
      </c>
      <c r="C41" s="48" t="s">
        <v>375</v>
      </c>
      <c r="D41" s="172"/>
      <c r="E41" s="154"/>
      <c r="F41" s="170">
        <v>0</v>
      </c>
      <c r="G41" s="170">
        <v>0</v>
      </c>
      <c r="H41" s="157">
        <f>E41*G41</f>
        <v>0</v>
      </c>
    </row>
    <row r="42" spans="2:8" ht="27.75" customHeight="1">
      <c r="B42" s="86" t="s">
        <v>96</v>
      </c>
      <c r="C42" s="48" t="s">
        <v>376</v>
      </c>
      <c r="D42" s="172"/>
      <c r="E42" s="154"/>
      <c r="F42" s="170">
        <v>0</v>
      </c>
      <c r="G42" s="170">
        <v>0</v>
      </c>
      <c r="H42" s="157">
        <f>E42*G42</f>
        <v>0</v>
      </c>
    </row>
    <row r="43" spans="2:8" s="38" customFormat="1" ht="42.75" customHeight="1">
      <c r="B43" s="36" t="s">
        <v>17</v>
      </c>
      <c r="C43" s="36" t="s">
        <v>562</v>
      </c>
      <c r="D43" s="160">
        <f>SUM(D44:D48)</f>
        <v>0</v>
      </c>
      <c r="E43" s="160">
        <f>SUM(E44:E48)</f>
        <v>0</v>
      </c>
      <c r="F43" s="171"/>
      <c r="G43" s="171"/>
      <c r="H43" s="160">
        <f>SUM(H44:H48)</f>
        <v>0</v>
      </c>
    </row>
    <row r="44" spans="2:8" ht="29.25" customHeight="1">
      <c r="B44" s="85" t="s">
        <v>97</v>
      </c>
      <c r="C44" s="85" t="s">
        <v>372</v>
      </c>
      <c r="D44" s="157"/>
      <c r="E44" s="157"/>
      <c r="F44" s="170"/>
      <c r="G44" s="170"/>
      <c r="H44" s="157"/>
    </row>
    <row r="45" spans="2:8" ht="23.25" customHeight="1">
      <c r="B45" s="86" t="s">
        <v>98</v>
      </c>
      <c r="C45" s="48" t="s">
        <v>373</v>
      </c>
      <c r="D45" s="157"/>
      <c r="E45" s="154"/>
      <c r="F45" s="173"/>
      <c r="G45" s="174"/>
      <c r="H45" s="157">
        <f>G45*E45</f>
        <v>0</v>
      </c>
    </row>
    <row r="46" spans="2:8" ht="17.25" customHeight="1">
      <c r="B46" s="86" t="s">
        <v>99</v>
      </c>
      <c r="C46" s="48" t="s">
        <v>374</v>
      </c>
      <c r="D46" s="157"/>
      <c r="E46" s="154"/>
      <c r="F46" s="173"/>
      <c r="G46" s="174"/>
      <c r="H46" s="157">
        <f>G46*E46</f>
        <v>0</v>
      </c>
    </row>
    <row r="47" spans="2:8" ht="23.25" customHeight="1">
      <c r="B47" s="86" t="s">
        <v>100</v>
      </c>
      <c r="C47" s="48" t="s">
        <v>375</v>
      </c>
      <c r="D47" s="157"/>
      <c r="E47" s="154"/>
      <c r="F47" s="173"/>
      <c r="G47" s="174"/>
      <c r="H47" s="157">
        <f>G47*E47</f>
        <v>0</v>
      </c>
    </row>
    <row r="48" spans="2:8" ht="24" customHeight="1">
      <c r="B48" s="86" t="s">
        <v>101</v>
      </c>
      <c r="C48" s="48" t="s">
        <v>376</v>
      </c>
      <c r="D48" s="157"/>
      <c r="E48" s="154"/>
      <c r="F48" s="173"/>
      <c r="G48" s="174"/>
      <c r="H48" s="157">
        <f>G48*E48</f>
        <v>0</v>
      </c>
    </row>
    <row r="49" spans="2:8" s="38" customFormat="1" ht="41.25" customHeight="1">
      <c r="B49" s="36" t="s">
        <v>18</v>
      </c>
      <c r="C49" s="36" t="s">
        <v>910</v>
      </c>
      <c r="D49" s="160">
        <f>SUM(D50:D54)</f>
        <v>0</v>
      </c>
      <c r="E49" s="160">
        <f>SUM(E50:E54)</f>
        <v>0</v>
      </c>
      <c r="F49" s="171"/>
      <c r="G49" s="171"/>
      <c r="H49" s="160">
        <f>SUM(H50:H54)</f>
        <v>0</v>
      </c>
    </row>
    <row r="50" spans="2:8" ht="25.5" customHeight="1">
      <c r="B50" s="87" t="s">
        <v>102</v>
      </c>
      <c r="C50" s="54" t="s">
        <v>372</v>
      </c>
      <c r="D50" s="157">
        <f>SUMIF($C$8:$C$48,C50,$D$8:$D$48)</f>
        <v>0</v>
      </c>
      <c r="E50" s="157">
        <f>SUMIF($C$8:$C$48,C50,$E$8:$E$48)</f>
        <v>0</v>
      </c>
      <c r="F50" s="170"/>
      <c r="G50" s="170"/>
      <c r="H50" s="157">
        <f>SUMIF($C$8:$C$48,C50,$H$8:$H$48)</f>
        <v>0</v>
      </c>
    </row>
    <row r="51" spans="2:8" ht="23.25" customHeight="1">
      <c r="B51" s="87" t="s">
        <v>103</v>
      </c>
      <c r="C51" s="54" t="s">
        <v>373</v>
      </c>
      <c r="D51" s="157">
        <f>SUMIF($C$8:$C$48,C51,$D$8:$D$48)</f>
        <v>0</v>
      </c>
      <c r="E51" s="157">
        <f t="shared" ref="E51:E53" si="0">SUMIF($C$8:$C$48,C51,$E$8:$E$48)</f>
        <v>0</v>
      </c>
      <c r="F51" s="170"/>
      <c r="G51" s="170"/>
      <c r="H51" s="157">
        <f>SUMIF($C$8:$C$48,C51,$H$8:$H$48)</f>
        <v>0</v>
      </c>
    </row>
    <row r="52" spans="2:8" ht="23.25" customHeight="1">
      <c r="B52" s="87" t="s">
        <v>104</v>
      </c>
      <c r="C52" s="54" t="s">
        <v>374</v>
      </c>
      <c r="D52" s="157">
        <f t="shared" ref="D52:D53" si="1">SUMIF($C$8:$C$48,C52,$D$8:$D$48)</f>
        <v>0</v>
      </c>
      <c r="E52" s="157">
        <f t="shared" si="0"/>
        <v>0</v>
      </c>
      <c r="F52" s="170"/>
      <c r="G52" s="170"/>
      <c r="H52" s="157">
        <f>SUMIF($C$8:$C$48,C52,$H$8:$H$48)</f>
        <v>0</v>
      </c>
    </row>
    <row r="53" spans="2:8" ht="23.25" customHeight="1">
      <c r="B53" s="87" t="s">
        <v>105</v>
      </c>
      <c r="C53" s="54" t="s">
        <v>375</v>
      </c>
      <c r="D53" s="157">
        <f t="shared" si="1"/>
        <v>0</v>
      </c>
      <c r="E53" s="157">
        <f t="shared" si="0"/>
        <v>0</v>
      </c>
      <c r="F53" s="170"/>
      <c r="G53" s="170"/>
      <c r="H53" s="157">
        <f>SUMIF($C$8:$C$48,C53,$H$8:$H$48)</f>
        <v>0</v>
      </c>
    </row>
    <row r="54" spans="2:8" ht="27" customHeight="1">
      <c r="B54" s="88" t="s">
        <v>106</v>
      </c>
      <c r="C54" s="89" t="s">
        <v>376</v>
      </c>
      <c r="D54" s="175">
        <f>SUMIF($C$8:$C$48,C54,$D$8:$D$48)</f>
        <v>0</v>
      </c>
      <c r="E54" s="175">
        <f>SUMIF($C$8:$C$48,C54,$E$8:$E$48)</f>
        <v>0</v>
      </c>
      <c r="F54" s="176"/>
      <c r="G54" s="176"/>
      <c r="H54" s="175">
        <f>SUMIF($C$8:$C$48,C54,$H$8:$H$48)</f>
        <v>0</v>
      </c>
    </row>
    <row r="55" spans="2:8" ht="29.25" customHeight="1">
      <c r="B55" s="90"/>
      <c r="C55" s="91"/>
      <c r="D55" s="177"/>
      <c r="E55" s="177"/>
      <c r="F55" s="178"/>
      <c r="G55" s="178"/>
      <c r="H55" s="179"/>
    </row>
    <row r="56" spans="2:8" ht="37.5" customHeight="1">
      <c r="B56" s="92"/>
      <c r="C56" s="76" t="s">
        <v>912</v>
      </c>
      <c r="D56" s="180"/>
      <c r="E56" s="180"/>
      <c r="F56" s="181"/>
      <c r="G56" s="181"/>
      <c r="H56" s="182"/>
    </row>
    <row r="57" spans="2:8" ht="25.5" customHeight="1">
      <c r="B57" s="79" t="s">
        <v>20</v>
      </c>
      <c r="C57" s="93" t="s">
        <v>911</v>
      </c>
      <c r="D57" s="183"/>
      <c r="E57" s="183"/>
      <c r="F57" s="184"/>
      <c r="G57" s="184"/>
      <c r="H57" s="185"/>
    </row>
    <row r="58" spans="2:8" ht="22.5" customHeight="1">
      <c r="B58" s="94"/>
      <c r="C58" s="39" t="s">
        <v>913</v>
      </c>
      <c r="D58" s="186"/>
      <c r="E58" s="186"/>
      <c r="F58" s="187"/>
      <c r="G58" s="187"/>
      <c r="H58" s="188"/>
    </row>
    <row r="59" spans="2:8" ht="39.75" customHeight="1">
      <c r="B59" s="36" t="s">
        <v>21</v>
      </c>
      <c r="C59" s="59" t="s">
        <v>142</v>
      </c>
      <c r="D59" s="189"/>
      <c r="E59" s="189"/>
      <c r="F59" s="190"/>
      <c r="G59" s="190"/>
      <c r="H59" s="189"/>
    </row>
    <row r="60" spans="2:8" ht="25.5" customHeight="1">
      <c r="B60" s="84" t="s">
        <v>112</v>
      </c>
      <c r="C60" s="85" t="s">
        <v>372</v>
      </c>
      <c r="D60" s="160"/>
      <c r="E60" s="160"/>
      <c r="F60" s="170">
        <v>0.03</v>
      </c>
      <c r="G60" s="170">
        <v>0.03</v>
      </c>
      <c r="H60" s="160"/>
    </row>
    <row r="61" spans="2:8" ht="20.25" customHeight="1">
      <c r="B61" s="84" t="s">
        <v>138</v>
      </c>
      <c r="C61" s="85" t="s">
        <v>373</v>
      </c>
      <c r="D61" s="160"/>
      <c r="E61" s="160"/>
      <c r="F61" s="170">
        <v>0.03</v>
      </c>
      <c r="G61" s="170">
        <v>0.03</v>
      </c>
      <c r="H61" s="160"/>
    </row>
    <row r="62" spans="2:8" ht="17.25" customHeight="1">
      <c r="B62" s="84" t="s">
        <v>139</v>
      </c>
      <c r="C62" s="85" t="s">
        <v>374</v>
      </c>
      <c r="D62" s="160"/>
      <c r="E62" s="160"/>
      <c r="F62" s="170">
        <v>0.03</v>
      </c>
      <c r="G62" s="170">
        <v>0.03</v>
      </c>
      <c r="H62" s="160"/>
    </row>
    <row r="63" spans="2:8" ht="18" customHeight="1">
      <c r="B63" s="84" t="s">
        <v>140</v>
      </c>
      <c r="C63" s="85" t="s">
        <v>375</v>
      </c>
      <c r="D63" s="160"/>
      <c r="E63" s="160"/>
      <c r="F63" s="170">
        <v>0.03</v>
      </c>
      <c r="G63" s="170">
        <v>0.03</v>
      </c>
      <c r="H63" s="160"/>
    </row>
    <row r="64" spans="2:8" ht="27.75" customHeight="1">
      <c r="B64" s="84" t="s">
        <v>141</v>
      </c>
      <c r="C64" s="85" t="s">
        <v>376</v>
      </c>
      <c r="D64" s="160"/>
      <c r="E64" s="160"/>
      <c r="F64" s="170">
        <v>0.03</v>
      </c>
      <c r="G64" s="170">
        <v>0.03</v>
      </c>
      <c r="H64" s="160"/>
    </row>
    <row r="65" spans="2:8" ht="45" customHeight="1">
      <c r="B65" s="36" t="s">
        <v>22</v>
      </c>
      <c r="C65" s="42" t="s">
        <v>563</v>
      </c>
      <c r="D65" s="160">
        <f>SUM(D66:D70)</f>
        <v>0</v>
      </c>
      <c r="E65" s="160">
        <f>SUM(E66:E70)</f>
        <v>0</v>
      </c>
      <c r="F65" s="171"/>
      <c r="G65" s="171"/>
      <c r="H65" s="160">
        <f>SUM(H66:H70)</f>
        <v>0</v>
      </c>
    </row>
    <row r="66" spans="2:8" ht="27.75" customHeight="1">
      <c r="B66" s="86" t="s">
        <v>133</v>
      </c>
      <c r="C66" s="48" t="s">
        <v>372</v>
      </c>
      <c r="D66" s="154"/>
      <c r="E66" s="154"/>
      <c r="F66" s="170">
        <v>0.05</v>
      </c>
      <c r="G66" s="170">
        <v>0.05</v>
      </c>
      <c r="H66" s="157">
        <f>E66*G66</f>
        <v>0</v>
      </c>
    </row>
    <row r="67" spans="2:8" ht="21.75" customHeight="1">
      <c r="B67" s="86" t="s">
        <v>134</v>
      </c>
      <c r="C67" s="48" t="s">
        <v>373</v>
      </c>
      <c r="D67" s="154"/>
      <c r="E67" s="154"/>
      <c r="F67" s="170">
        <v>0.05</v>
      </c>
      <c r="G67" s="170">
        <v>0.05</v>
      </c>
      <c r="H67" s="157">
        <f>E67*G67</f>
        <v>0</v>
      </c>
    </row>
    <row r="68" spans="2:8" ht="23.25" customHeight="1">
      <c r="B68" s="86" t="s">
        <v>135</v>
      </c>
      <c r="C68" s="48" t="s">
        <v>374</v>
      </c>
      <c r="D68" s="154"/>
      <c r="E68" s="154"/>
      <c r="F68" s="170">
        <v>0.05</v>
      </c>
      <c r="G68" s="170">
        <v>0.05</v>
      </c>
      <c r="H68" s="157">
        <f>E68*G68</f>
        <v>0</v>
      </c>
    </row>
    <row r="69" spans="2:8" ht="23.25" customHeight="1">
      <c r="B69" s="86" t="s">
        <v>136</v>
      </c>
      <c r="C69" s="48" t="s">
        <v>375</v>
      </c>
      <c r="D69" s="154"/>
      <c r="E69" s="154"/>
      <c r="F69" s="170">
        <v>0.05</v>
      </c>
      <c r="G69" s="170">
        <v>0.05</v>
      </c>
      <c r="H69" s="157">
        <f>E69*G69</f>
        <v>0</v>
      </c>
    </row>
    <row r="70" spans="2:8" ht="31.5" customHeight="1">
      <c r="B70" s="86" t="s">
        <v>137</v>
      </c>
      <c r="C70" s="48" t="s">
        <v>376</v>
      </c>
      <c r="D70" s="154"/>
      <c r="E70" s="154"/>
      <c r="F70" s="170">
        <v>0.05</v>
      </c>
      <c r="G70" s="170">
        <v>0.05</v>
      </c>
      <c r="H70" s="157">
        <f>E70*G70</f>
        <v>0</v>
      </c>
    </row>
    <row r="71" spans="2:8" s="38" customFormat="1" ht="53.25" customHeight="1">
      <c r="B71" s="36" t="s">
        <v>23</v>
      </c>
      <c r="C71" s="42" t="s">
        <v>564</v>
      </c>
      <c r="D71" s="160">
        <f>SUM(D72:D76)</f>
        <v>0</v>
      </c>
      <c r="E71" s="160">
        <f>SUM(E72:E76)</f>
        <v>0</v>
      </c>
      <c r="F71" s="171"/>
      <c r="G71" s="171"/>
      <c r="H71" s="160">
        <f>SUM(H72:H76)</f>
        <v>0</v>
      </c>
    </row>
    <row r="72" spans="2:8" ht="27" customHeight="1">
      <c r="B72" s="86" t="s">
        <v>128</v>
      </c>
      <c r="C72" s="48" t="s">
        <v>372</v>
      </c>
      <c r="D72" s="154"/>
      <c r="E72" s="154"/>
      <c r="F72" s="170">
        <v>0.1</v>
      </c>
      <c r="G72" s="170">
        <v>0.1</v>
      </c>
      <c r="H72" s="157">
        <f>E72*G72</f>
        <v>0</v>
      </c>
    </row>
    <row r="73" spans="2:8" ht="25.5" customHeight="1">
      <c r="B73" s="86" t="s">
        <v>129</v>
      </c>
      <c r="C73" s="48" t="s">
        <v>373</v>
      </c>
      <c r="D73" s="154"/>
      <c r="E73" s="154"/>
      <c r="F73" s="170">
        <v>0.1</v>
      </c>
      <c r="G73" s="170">
        <v>0.1</v>
      </c>
      <c r="H73" s="157">
        <f>E73*G73</f>
        <v>0</v>
      </c>
    </row>
    <row r="74" spans="2:8" ht="27.75" customHeight="1">
      <c r="B74" s="86" t="s">
        <v>130</v>
      </c>
      <c r="C74" s="48" t="s">
        <v>374</v>
      </c>
      <c r="D74" s="154"/>
      <c r="E74" s="154"/>
      <c r="F74" s="170">
        <v>0.1</v>
      </c>
      <c r="G74" s="170">
        <v>0.1</v>
      </c>
      <c r="H74" s="157">
        <f>E74*G74</f>
        <v>0</v>
      </c>
    </row>
    <row r="75" spans="2:8" ht="21.75" customHeight="1">
      <c r="B75" s="86" t="s">
        <v>131</v>
      </c>
      <c r="C75" s="48" t="s">
        <v>375</v>
      </c>
      <c r="D75" s="154"/>
      <c r="E75" s="154"/>
      <c r="F75" s="170">
        <v>0.1</v>
      </c>
      <c r="G75" s="170">
        <v>0.1</v>
      </c>
      <c r="H75" s="157">
        <f>E75*G75</f>
        <v>0</v>
      </c>
    </row>
    <row r="76" spans="2:8" ht="27.75" customHeight="1">
      <c r="B76" s="86" t="s">
        <v>132</v>
      </c>
      <c r="C76" s="48" t="s">
        <v>376</v>
      </c>
      <c r="D76" s="154"/>
      <c r="E76" s="154"/>
      <c r="F76" s="170">
        <v>0.1</v>
      </c>
      <c r="G76" s="170">
        <v>0.1</v>
      </c>
      <c r="H76" s="157">
        <f>E76*G76</f>
        <v>0</v>
      </c>
    </row>
    <row r="77" spans="2:8" s="38" customFormat="1" ht="48.75" customHeight="1">
      <c r="B77" s="36" t="s">
        <v>24</v>
      </c>
      <c r="C77" s="42" t="s">
        <v>565</v>
      </c>
      <c r="D77" s="160">
        <f>SUM(D78:D82)</f>
        <v>0</v>
      </c>
      <c r="E77" s="160">
        <f>SUM(E78:E82)</f>
        <v>0</v>
      </c>
      <c r="F77" s="171"/>
      <c r="G77" s="171"/>
      <c r="H77" s="160">
        <f>SUM(H78:H82)</f>
        <v>0</v>
      </c>
    </row>
    <row r="78" spans="2:8" ht="23.25" customHeight="1">
      <c r="B78" s="86" t="s">
        <v>113</v>
      </c>
      <c r="C78" s="48" t="s">
        <v>372</v>
      </c>
      <c r="D78" s="154"/>
      <c r="E78" s="154"/>
      <c r="F78" s="170">
        <v>0.15</v>
      </c>
      <c r="G78" s="170">
        <v>0.15</v>
      </c>
      <c r="H78" s="157">
        <f>E78*G78</f>
        <v>0</v>
      </c>
    </row>
    <row r="79" spans="2:8" ht="20.25" customHeight="1">
      <c r="B79" s="86" t="s">
        <v>114</v>
      </c>
      <c r="C79" s="48" t="s">
        <v>373</v>
      </c>
      <c r="D79" s="154"/>
      <c r="E79" s="154"/>
      <c r="F79" s="170">
        <v>0.15</v>
      </c>
      <c r="G79" s="170">
        <v>0.15</v>
      </c>
      <c r="H79" s="157">
        <f>E79*G79</f>
        <v>0</v>
      </c>
    </row>
    <row r="80" spans="2:8" ht="18" customHeight="1">
      <c r="B80" s="86" t="s">
        <v>115</v>
      </c>
      <c r="C80" s="48" t="s">
        <v>374</v>
      </c>
      <c r="D80" s="154"/>
      <c r="E80" s="154"/>
      <c r="F80" s="170">
        <v>0.15</v>
      </c>
      <c r="G80" s="170">
        <v>0.15</v>
      </c>
      <c r="H80" s="157">
        <f>E80*G80</f>
        <v>0</v>
      </c>
    </row>
    <row r="81" spans="2:8" ht="23.25" customHeight="1">
      <c r="B81" s="86" t="s">
        <v>116</v>
      </c>
      <c r="C81" s="48" t="s">
        <v>375</v>
      </c>
      <c r="D81" s="154"/>
      <c r="E81" s="154"/>
      <c r="F81" s="170">
        <v>0.15</v>
      </c>
      <c r="G81" s="170">
        <v>0.15</v>
      </c>
      <c r="H81" s="157">
        <f>E81*G81</f>
        <v>0</v>
      </c>
    </row>
    <row r="82" spans="2:8" ht="24" customHeight="1">
      <c r="B82" s="86" t="s">
        <v>117</v>
      </c>
      <c r="C82" s="48" t="s">
        <v>376</v>
      </c>
      <c r="D82" s="154"/>
      <c r="E82" s="154"/>
      <c r="F82" s="170">
        <v>0.15</v>
      </c>
      <c r="G82" s="170">
        <v>0.15</v>
      </c>
      <c r="H82" s="157">
        <f>E82*G82</f>
        <v>0</v>
      </c>
    </row>
    <row r="83" spans="2:8" s="38" customFormat="1" ht="48" customHeight="1">
      <c r="B83" s="36" t="s">
        <v>25</v>
      </c>
      <c r="C83" s="42" t="s">
        <v>566</v>
      </c>
      <c r="D83" s="160">
        <f>SUM(D84:D88)</f>
        <v>0</v>
      </c>
      <c r="E83" s="160">
        <f>SUM(E84:E88)</f>
        <v>0</v>
      </c>
      <c r="F83" s="171"/>
      <c r="G83" s="171"/>
      <c r="H83" s="160">
        <f>SUM(H84:H88)</f>
        <v>0</v>
      </c>
    </row>
    <row r="84" spans="2:8" ht="24" customHeight="1">
      <c r="B84" s="86" t="s">
        <v>118</v>
      </c>
      <c r="C84" s="48" t="s">
        <v>372</v>
      </c>
      <c r="D84" s="154"/>
      <c r="E84" s="154"/>
      <c r="F84" s="170">
        <v>1</v>
      </c>
      <c r="G84" s="170">
        <v>1</v>
      </c>
      <c r="H84" s="157">
        <f>E84*G84</f>
        <v>0</v>
      </c>
    </row>
    <row r="85" spans="2:8" ht="25.5" customHeight="1">
      <c r="B85" s="86" t="s">
        <v>119</v>
      </c>
      <c r="C85" s="48" t="s">
        <v>373</v>
      </c>
      <c r="D85" s="154"/>
      <c r="E85" s="154"/>
      <c r="F85" s="170">
        <v>1</v>
      </c>
      <c r="G85" s="170">
        <v>1</v>
      </c>
      <c r="H85" s="157">
        <f>E85*G85</f>
        <v>0</v>
      </c>
    </row>
    <row r="86" spans="2:8" ht="25.5" customHeight="1">
      <c r="B86" s="86" t="s">
        <v>120</v>
      </c>
      <c r="C86" s="48" t="s">
        <v>374</v>
      </c>
      <c r="D86" s="154"/>
      <c r="E86" s="154"/>
      <c r="F86" s="170">
        <v>1</v>
      </c>
      <c r="G86" s="170">
        <v>1</v>
      </c>
      <c r="H86" s="157">
        <f>E86*G86</f>
        <v>0</v>
      </c>
    </row>
    <row r="87" spans="2:8" ht="20.25" customHeight="1">
      <c r="B87" s="86" t="s">
        <v>121</v>
      </c>
      <c r="C87" s="48" t="s">
        <v>375</v>
      </c>
      <c r="D87" s="154"/>
      <c r="E87" s="154"/>
      <c r="F87" s="170">
        <v>1</v>
      </c>
      <c r="G87" s="170">
        <v>1</v>
      </c>
      <c r="H87" s="157">
        <f>E87*G87</f>
        <v>0</v>
      </c>
    </row>
    <row r="88" spans="2:8" ht="30" customHeight="1">
      <c r="B88" s="86" t="s">
        <v>122</v>
      </c>
      <c r="C88" s="48" t="s">
        <v>376</v>
      </c>
      <c r="D88" s="154"/>
      <c r="E88" s="154"/>
      <c r="F88" s="170">
        <v>1</v>
      </c>
      <c r="G88" s="170">
        <v>1</v>
      </c>
      <c r="H88" s="157">
        <f>E88*G88</f>
        <v>0</v>
      </c>
    </row>
    <row r="89" spans="2:8" s="38" customFormat="1" ht="39" customHeight="1">
      <c r="B89" s="36" t="s">
        <v>26</v>
      </c>
      <c r="C89" s="42" t="s">
        <v>567</v>
      </c>
      <c r="D89" s="160">
        <f>SUM(D90:D94)</f>
        <v>0</v>
      </c>
      <c r="E89" s="160">
        <f>SUM(E90:E94)</f>
        <v>0</v>
      </c>
      <c r="F89" s="171"/>
      <c r="G89" s="171"/>
      <c r="H89" s="160">
        <f>SUM(H90:H94)</f>
        <v>0</v>
      </c>
    </row>
    <row r="90" spans="2:8" ht="20.25" customHeight="1">
      <c r="B90" s="86" t="s">
        <v>123</v>
      </c>
      <c r="C90" s="48" t="s">
        <v>372</v>
      </c>
      <c r="D90" s="158"/>
      <c r="E90" s="154"/>
      <c r="F90" s="170">
        <v>0</v>
      </c>
      <c r="G90" s="170">
        <v>0</v>
      </c>
      <c r="H90" s="157">
        <f>E90*G90</f>
        <v>0</v>
      </c>
    </row>
    <row r="91" spans="2:8" ht="21.75" customHeight="1">
      <c r="B91" s="86" t="s">
        <v>124</v>
      </c>
      <c r="C91" s="48" t="s">
        <v>373</v>
      </c>
      <c r="D91" s="158"/>
      <c r="E91" s="154"/>
      <c r="F91" s="170">
        <v>0</v>
      </c>
      <c r="G91" s="170">
        <v>0</v>
      </c>
      <c r="H91" s="157">
        <f>E91*G91</f>
        <v>0</v>
      </c>
    </row>
    <row r="92" spans="2:8" ht="19.5" customHeight="1">
      <c r="B92" s="86" t="s">
        <v>125</v>
      </c>
      <c r="C92" s="48" t="s">
        <v>374</v>
      </c>
      <c r="D92" s="158"/>
      <c r="E92" s="154"/>
      <c r="F92" s="170">
        <v>0</v>
      </c>
      <c r="G92" s="170">
        <v>0</v>
      </c>
      <c r="H92" s="157">
        <f>E92*G92</f>
        <v>0</v>
      </c>
    </row>
    <row r="93" spans="2:8" ht="20.25" customHeight="1">
      <c r="B93" s="86" t="s">
        <v>126</v>
      </c>
      <c r="C93" s="48" t="s">
        <v>375</v>
      </c>
      <c r="D93" s="158"/>
      <c r="E93" s="158"/>
      <c r="F93" s="170">
        <v>0</v>
      </c>
      <c r="G93" s="170">
        <v>0</v>
      </c>
      <c r="H93" s="157">
        <f>E93*G93</f>
        <v>0</v>
      </c>
    </row>
    <row r="94" spans="2:8" ht="27.75" customHeight="1">
      <c r="B94" s="86" t="s">
        <v>127</v>
      </c>
      <c r="C94" s="48" t="s">
        <v>376</v>
      </c>
      <c r="D94" s="158"/>
      <c r="E94" s="158"/>
      <c r="F94" s="170">
        <v>0</v>
      </c>
      <c r="G94" s="170">
        <v>0</v>
      </c>
      <c r="H94" s="157">
        <f>E94*G94</f>
        <v>0</v>
      </c>
    </row>
    <row r="95" spans="2:8" s="38" customFormat="1" ht="35.25" customHeight="1">
      <c r="B95" s="36" t="s">
        <v>27</v>
      </c>
      <c r="C95" s="36" t="s">
        <v>562</v>
      </c>
      <c r="D95" s="160">
        <f>SUM(D96:D100)</f>
        <v>0</v>
      </c>
      <c r="E95" s="160">
        <f>SUM(E96:E100)</f>
        <v>0</v>
      </c>
      <c r="F95" s="171"/>
      <c r="G95" s="171"/>
      <c r="H95" s="160">
        <f>SUM(H96:H100)</f>
        <v>0</v>
      </c>
    </row>
    <row r="96" spans="2:8" ht="25.5" customHeight="1">
      <c r="B96" s="84" t="s">
        <v>143</v>
      </c>
      <c r="C96" s="85" t="s">
        <v>372</v>
      </c>
      <c r="D96" s="191"/>
      <c r="E96" s="191"/>
      <c r="F96" s="170"/>
      <c r="G96" s="170"/>
      <c r="H96" s="157"/>
    </row>
    <row r="97" spans="2:8" ht="23.25" customHeight="1">
      <c r="B97" s="86" t="s">
        <v>144</v>
      </c>
      <c r="C97" s="48" t="s">
        <v>373</v>
      </c>
      <c r="D97" s="154"/>
      <c r="E97" s="154"/>
      <c r="F97" s="173"/>
      <c r="G97" s="174"/>
      <c r="H97" s="157">
        <f>E97*G97</f>
        <v>0</v>
      </c>
    </row>
    <row r="98" spans="2:8" ht="21.75" customHeight="1">
      <c r="B98" s="86" t="s">
        <v>145</v>
      </c>
      <c r="C98" s="48" t="s">
        <v>374</v>
      </c>
      <c r="D98" s="154"/>
      <c r="E98" s="154"/>
      <c r="F98" s="173"/>
      <c r="G98" s="174"/>
      <c r="H98" s="157">
        <f>E98*G98</f>
        <v>0</v>
      </c>
    </row>
    <row r="99" spans="2:8" ht="19.5" customHeight="1">
      <c r="B99" s="86" t="s">
        <v>146</v>
      </c>
      <c r="C99" s="48" t="s">
        <v>375</v>
      </c>
      <c r="D99" s="154"/>
      <c r="E99" s="154"/>
      <c r="F99" s="173"/>
      <c r="G99" s="174"/>
      <c r="H99" s="157">
        <f>E99*G99</f>
        <v>0</v>
      </c>
    </row>
    <row r="100" spans="2:8" ht="25.5" customHeight="1">
      <c r="B100" s="86" t="s">
        <v>147</v>
      </c>
      <c r="C100" s="48" t="s">
        <v>376</v>
      </c>
      <c r="D100" s="154"/>
      <c r="E100" s="154"/>
      <c r="F100" s="173"/>
      <c r="G100" s="174"/>
      <c r="H100" s="157">
        <f>E100*G100</f>
        <v>0</v>
      </c>
    </row>
    <row r="101" spans="2:8" s="38" customFormat="1" ht="27.75" customHeight="1">
      <c r="B101" s="36" t="s">
        <v>29</v>
      </c>
      <c r="C101" s="42" t="s">
        <v>914</v>
      </c>
      <c r="D101" s="160">
        <f>SUM(D102:D106)</f>
        <v>0</v>
      </c>
      <c r="E101" s="160">
        <f>SUM(E102:E106)</f>
        <v>0</v>
      </c>
      <c r="F101" s="171"/>
      <c r="G101" s="171"/>
      <c r="H101" s="160">
        <f>SUM(H102:H106)</f>
        <v>0</v>
      </c>
    </row>
    <row r="102" spans="2:8" ht="23.25" customHeight="1">
      <c r="B102" s="87" t="s">
        <v>107</v>
      </c>
      <c r="C102" s="54" t="s">
        <v>372</v>
      </c>
      <c r="D102" s="157">
        <f>SUMIF($C$60:$C$100,C102,$D$60:$D$100)</f>
        <v>0</v>
      </c>
      <c r="E102" s="157">
        <f>SUMIF($C$60:$C$100,C102,$E$60:$E$100)</f>
        <v>0</v>
      </c>
      <c r="F102" s="170"/>
      <c r="G102" s="170"/>
      <c r="H102" s="157">
        <f>SUMIF($C$60:$C$100,C102,$H$60:$H$100)</f>
        <v>0</v>
      </c>
    </row>
    <row r="103" spans="2:8" ht="20.25" customHeight="1">
      <c r="B103" s="87" t="s">
        <v>108</v>
      </c>
      <c r="C103" s="54" t="s">
        <v>373</v>
      </c>
      <c r="D103" s="157">
        <f>SUMIF($C$60:$C$100,C103,$D$60:$D$100)</f>
        <v>0</v>
      </c>
      <c r="E103" s="157">
        <f>SUMIF($C$60:$C$100,C103,$E$60:$E$100)</f>
        <v>0</v>
      </c>
      <c r="F103" s="170"/>
      <c r="G103" s="170"/>
      <c r="H103" s="157">
        <f>SUMIF($C$60:$C$100,C103,$H$60:$H$100)</f>
        <v>0</v>
      </c>
    </row>
    <row r="104" spans="2:8" ht="21.75" customHeight="1">
      <c r="B104" s="87" t="s">
        <v>109</v>
      </c>
      <c r="C104" s="54" t="s">
        <v>374</v>
      </c>
      <c r="D104" s="157">
        <f t="shared" ref="D104:D106" si="2">SUMIF($C$60:$C$100,C104,$D$60:$D$100)</f>
        <v>0</v>
      </c>
      <c r="E104" s="157">
        <f t="shared" ref="E104:E105" si="3">SUMIF($C$60:$C$100,C104,$E$60:$E$100)</f>
        <v>0</v>
      </c>
      <c r="F104" s="170"/>
      <c r="G104" s="170"/>
      <c r="H104" s="157">
        <f>SUMIF($C$60:$C$100,C104,$H$60:$H$100)</f>
        <v>0</v>
      </c>
    </row>
    <row r="105" spans="2:8" ht="20.25" customHeight="1">
      <c r="B105" s="87" t="s">
        <v>110</v>
      </c>
      <c r="C105" s="54" t="s">
        <v>375</v>
      </c>
      <c r="D105" s="157">
        <f t="shared" si="2"/>
        <v>0</v>
      </c>
      <c r="E105" s="157">
        <f t="shared" si="3"/>
        <v>0</v>
      </c>
      <c r="F105" s="170"/>
      <c r="G105" s="170"/>
      <c r="H105" s="157">
        <f>SUMIF($C$60:$C$100,C105,$H$60:$H$100)</f>
        <v>0</v>
      </c>
    </row>
    <row r="106" spans="2:8" ht="20.25" customHeight="1">
      <c r="B106" s="88" t="s">
        <v>111</v>
      </c>
      <c r="C106" s="89" t="s">
        <v>376</v>
      </c>
      <c r="D106" s="175">
        <f t="shared" si="2"/>
        <v>0</v>
      </c>
      <c r="E106" s="175">
        <f>SUMIF($C$60:$C$100,C106,$E$60:$E$100)</f>
        <v>0</v>
      </c>
      <c r="F106" s="176"/>
      <c r="G106" s="176"/>
      <c r="H106" s="175">
        <f>SUMIF($C$60:$C$100,C106,$H$60:$H$100)</f>
        <v>0</v>
      </c>
    </row>
    <row r="107" spans="2:8" ht="30" customHeight="1">
      <c r="B107" s="94"/>
      <c r="C107" s="95"/>
      <c r="D107" s="192"/>
      <c r="E107" s="192"/>
      <c r="F107" s="178"/>
      <c r="G107" s="178"/>
      <c r="H107" s="193"/>
    </row>
    <row r="108" spans="2:8" ht="35.25" customHeight="1">
      <c r="B108" s="92"/>
      <c r="C108" s="40" t="s">
        <v>46</v>
      </c>
      <c r="D108" s="194"/>
      <c r="E108" s="194"/>
      <c r="F108" s="195"/>
      <c r="G108" s="195"/>
      <c r="H108" s="196"/>
    </row>
    <row r="109" spans="2:8" s="38" customFormat="1" ht="48" customHeight="1">
      <c r="B109" s="81" t="s">
        <v>47</v>
      </c>
      <c r="C109" s="81" t="s">
        <v>296</v>
      </c>
      <c r="D109" s="189"/>
      <c r="E109" s="189"/>
      <c r="F109" s="190"/>
      <c r="G109" s="190"/>
      <c r="H109" s="189"/>
    </row>
    <row r="110" spans="2:8" ht="18" customHeight="1">
      <c r="B110" s="84" t="s">
        <v>179</v>
      </c>
      <c r="C110" s="85" t="s">
        <v>372</v>
      </c>
      <c r="D110" s="157"/>
      <c r="E110" s="157"/>
      <c r="F110" s="170">
        <v>0.03</v>
      </c>
      <c r="G110" s="170">
        <v>0.03</v>
      </c>
      <c r="H110" s="157"/>
    </row>
    <row r="111" spans="2:8" ht="20.25" customHeight="1">
      <c r="B111" s="84" t="s">
        <v>180</v>
      </c>
      <c r="C111" s="85" t="s">
        <v>373</v>
      </c>
      <c r="D111" s="157"/>
      <c r="E111" s="157"/>
      <c r="F111" s="170">
        <v>0.03</v>
      </c>
      <c r="G111" s="170">
        <v>0.03</v>
      </c>
      <c r="H111" s="157"/>
    </row>
    <row r="112" spans="2:8" ht="24" customHeight="1">
      <c r="B112" s="84" t="s">
        <v>181</v>
      </c>
      <c r="C112" s="85" t="s">
        <v>374</v>
      </c>
      <c r="D112" s="157"/>
      <c r="E112" s="157"/>
      <c r="F112" s="170">
        <v>0.03</v>
      </c>
      <c r="G112" s="170">
        <v>0.03</v>
      </c>
      <c r="H112" s="157"/>
    </row>
    <row r="113" spans="2:8" ht="21.75" customHeight="1">
      <c r="B113" s="84" t="s">
        <v>182</v>
      </c>
      <c r="C113" s="85" t="s">
        <v>375</v>
      </c>
      <c r="D113" s="157"/>
      <c r="E113" s="157"/>
      <c r="F113" s="170">
        <v>0.03</v>
      </c>
      <c r="G113" s="170">
        <v>0.03</v>
      </c>
      <c r="H113" s="157"/>
    </row>
    <row r="114" spans="2:8" ht="24" customHeight="1">
      <c r="B114" s="84" t="s">
        <v>183</v>
      </c>
      <c r="C114" s="85" t="s">
        <v>376</v>
      </c>
      <c r="D114" s="157"/>
      <c r="E114" s="157"/>
      <c r="F114" s="170">
        <v>0.03</v>
      </c>
      <c r="G114" s="170">
        <v>0.03</v>
      </c>
      <c r="H114" s="157"/>
    </row>
    <row r="115" spans="2:8" s="38" customFormat="1" ht="40.5" customHeight="1">
      <c r="B115" s="36" t="s">
        <v>48</v>
      </c>
      <c r="C115" s="36" t="s">
        <v>568</v>
      </c>
      <c r="D115" s="160">
        <f>SUM(D116:D120)</f>
        <v>0</v>
      </c>
      <c r="E115" s="160">
        <f>SUM(E116:E120)</f>
        <v>0</v>
      </c>
      <c r="F115" s="171"/>
      <c r="G115" s="171"/>
      <c r="H115" s="160">
        <f>SUM(H116:H120)</f>
        <v>0</v>
      </c>
    </row>
    <row r="116" spans="2:8" ht="21.75" customHeight="1">
      <c r="B116" s="86" t="s">
        <v>184</v>
      </c>
      <c r="C116" s="48" t="s">
        <v>372</v>
      </c>
      <c r="D116" s="154"/>
      <c r="E116" s="154"/>
      <c r="F116" s="170">
        <v>0.05</v>
      </c>
      <c r="G116" s="170">
        <v>0.05</v>
      </c>
      <c r="H116" s="157">
        <f>E116*G116</f>
        <v>0</v>
      </c>
    </row>
    <row r="117" spans="2:8" ht="19.5" customHeight="1">
      <c r="B117" s="86" t="s">
        <v>185</v>
      </c>
      <c r="C117" s="48" t="s">
        <v>373</v>
      </c>
      <c r="D117" s="154"/>
      <c r="E117" s="154"/>
      <c r="F117" s="170">
        <v>0.05</v>
      </c>
      <c r="G117" s="170">
        <v>0.05</v>
      </c>
      <c r="H117" s="157">
        <f>E117*G117</f>
        <v>0</v>
      </c>
    </row>
    <row r="118" spans="2:8" ht="23.25" customHeight="1">
      <c r="B118" s="86" t="s">
        <v>186</v>
      </c>
      <c r="C118" s="48" t="s">
        <v>374</v>
      </c>
      <c r="D118" s="154"/>
      <c r="E118" s="154"/>
      <c r="F118" s="170">
        <v>0.05</v>
      </c>
      <c r="G118" s="170">
        <v>0.05</v>
      </c>
      <c r="H118" s="157">
        <f>E118*G118</f>
        <v>0</v>
      </c>
    </row>
    <row r="119" spans="2:8" ht="21.75" customHeight="1">
      <c r="B119" s="86" t="s">
        <v>187</v>
      </c>
      <c r="C119" s="48" t="s">
        <v>375</v>
      </c>
      <c r="D119" s="154"/>
      <c r="E119" s="154"/>
      <c r="F119" s="170">
        <v>0.05</v>
      </c>
      <c r="G119" s="170">
        <v>0.05</v>
      </c>
      <c r="H119" s="157">
        <f>E119*G119</f>
        <v>0</v>
      </c>
    </row>
    <row r="120" spans="2:8" ht="24" customHeight="1">
      <c r="B120" s="86" t="s">
        <v>188</v>
      </c>
      <c r="C120" s="48" t="s">
        <v>376</v>
      </c>
      <c r="D120" s="154"/>
      <c r="E120" s="154"/>
      <c r="F120" s="170">
        <v>0.05</v>
      </c>
      <c r="G120" s="170">
        <v>0.05</v>
      </c>
      <c r="H120" s="157">
        <f>E120*G120</f>
        <v>0</v>
      </c>
    </row>
    <row r="121" spans="2:8" s="38" customFormat="1" ht="35.25" customHeight="1">
      <c r="B121" s="36" t="s">
        <v>49</v>
      </c>
      <c r="C121" s="36" t="s">
        <v>569</v>
      </c>
      <c r="D121" s="160">
        <f>SUM(D122:D126)</f>
        <v>0</v>
      </c>
      <c r="E121" s="160">
        <f>SUM(E122:E126)</f>
        <v>0</v>
      </c>
      <c r="F121" s="171"/>
      <c r="G121" s="171"/>
      <c r="H121" s="160">
        <f>SUM(H122:H126)</f>
        <v>0</v>
      </c>
    </row>
    <row r="122" spans="2:8" ht="27.75" customHeight="1">
      <c r="B122" s="86" t="s">
        <v>189</v>
      </c>
      <c r="C122" s="48" t="s">
        <v>372</v>
      </c>
      <c r="D122" s="154"/>
      <c r="E122" s="154"/>
      <c r="F122" s="170">
        <v>0.25</v>
      </c>
      <c r="G122" s="170">
        <v>0.25</v>
      </c>
      <c r="H122" s="157">
        <f>E122*G122</f>
        <v>0</v>
      </c>
    </row>
    <row r="123" spans="2:8" ht="23.25" customHeight="1">
      <c r="B123" s="86" t="s">
        <v>190</v>
      </c>
      <c r="C123" s="48" t="s">
        <v>373</v>
      </c>
      <c r="D123" s="154"/>
      <c r="E123" s="154"/>
      <c r="F123" s="170">
        <v>0.25</v>
      </c>
      <c r="G123" s="170">
        <v>0.25</v>
      </c>
      <c r="H123" s="157">
        <f>E123*G123</f>
        <v>0</v>
      </c>
    </row>
    <row r="124" spans="2:8" ht="23.25" customHeight="1">
      <c r="B124" s="86" t="s">
        <v>191</v>
      </c>
      <c r="C124" s="48" t="s">
        <v>374</v>
      </c>
      <c r="D124" s="154"/>
      <c r="E124" s="154"/>
      <c r="F124" s="170">
        <v>0.25</v>
      </c>
      <c r="G124" s="170">
        <v>0.25</v>
      </c>
      <c r="H124" s="157">
        <f>E124*G124</f>
        <v>0</v>
      </c>
    </row>
    <row r="125" spans="2:8" ht="18" customHeight="1">
      <c r="B125" s="86" t="s">
        <v>192</v>
      </c>
      <c r="C125" s="48" t="s">
        <v>375</v>
      </c>
      <c r="D125" s="154"/>
      <c r="E125" s="154"/>
      <c r="F125" s="170">
        <v>0.25</v>
      </c>
      <c r="G125" s="170">
        <v>0.25</v>
      </c>
      <c r="H125" s="157">
        <f>E125*G125</f>
        <v>0</v>
      </c>
    </row>
    <row r="126" spans="2:8" ht="21.75" customHeight="1">
      <c r="B126" s="86" t="s">
        <v>193</v>
      </c>
      <c r="C126" s="48" t="s">
        <v>376</v>
      </c>
      <c r="D126" s="154"/>
      <c r="E126" s="154"/>
      <c r="F126" s="170">
        <v>0.25</v>
      </c>
      <c r="G126" s="170">
        <v>0.25</v>
      </c>
      <c r="H126" s="157">
        <f>E126*G126</f>
        <v>0</v>
      </c>
    </row>
    <row r="127" spans="2:8" ht="27.75" customHeight="1">
      <c r="B127" s="36" t="s">
        <v>50</v>
      </c>
      <c r="C127" s="36" t="s">
        <v>915</v>
      </c>
      <c r="D127" s="160">
        <f>SUM(D128:D132)</f>
        <v>0</v>
      </c>
      <c r="E127" s="160">
        <f>SUM(E128:E132)</f>
        <v>0</v>
      </c>
      <c r="F127" s="170"/>
      <c r="G127" s="170"/>
      <c r="H127" s="160">
        <f>SUM(H128:H132)</f>
        <v>0</v>
      </c>
    </row>
    <row r="128" spans="2:8" ht="24" customHeight="1">
      <c r="B128" s="87" t="s">
        <v>172</v>
      </c>
      <c r="C128" s="54" t="s">
        <v>372</v>
      </c>
      <c r="D128" s="157">
        <f>SUMIF($C$110:$C$126,C128,$D$110:$D$126)</f>
        <v>0</v>
      </c>
      <c r="E128" s="157">
        <f>SUMIF($C$110:$C$126,C128,$E$110:$E$126)</f>
        <v>0</v>
      </c>
      <c r="F128" s="170"/>
      <c r="G128" s="170"/>
      <c r="H128" s="157">
        <f>SUMIF($C$110:$C$126,C128,$H$110:$H$126)</f>
        <v>0</v>
      </c>
    </row>
    <row r="129" spans="2:8" ht="23.25" customHeight="1">
      <c r="B129" s="87" t="s">
        <v>173</v>
      </c>
      <c r="C129" s="54" t="s">
        <v>373</v>
      </c>
      <c r="D129" s="157">
        <f>SUMIF($C$110:$C$126,C129,$D$110:$D$126)</f>
        <v>0</v>
      </c>
      <c r="E129" s="157">
        <f>SUMIF($C$110:$C$126,C129,$E$110:$E$126)</f>
        <v>0</v>
      </c>
      <c r="F129" s="170"/>
      <c r="G129" s="170"/>
      <c r="H129" s="157">
        <f>SUMIF($C$116:$C$126,C129,$H$116:$H$126)</f>
        <v>0</v>
      </c>
    </row>
    <row r="130" spans="2:8" ht="21.75" customHeight="1">
      <c r="B130" s="87" t="s">
        <v>293</v>
      </c>
      <c r="C130" s="54" t="s">
        <v>374</v>
      </c>
      <c r="D130" s="157">
        <f t="shared" ref="D130:D131" si="4">SUMIF($C$110:$C$126,C130,$D$110:$D$126)</f>
        <v>0</v>
      </c>
      <c r="E130" s="157">
        <f t="shared" ref="E130:E132" si="5">SUMIF($C$110:$C$126,C130,$E$110:$E$126)</f>
        <v>0</v>
      </c>
      <c r="F130" s="170"/>
      <c r="G130" s="170"/>
      <c r="H130" s="157">
        <f>SUMIF($C$116:$C$126,C130,$H$116:$H$126)</f>
        <v>0</v>
      </c>
    </row>
    <row r="131" spans="2:8" ht="24" customHeight="1">
      <c r="B131" s="87" t="s">
        <v>294</v>
      </c>
      <c r="C131" s="54" t="s">
        <v>375</v>
      </c>
      <c r="D131" s="157">
        <f t="shared" si="4"/>
        <v>0</v>
      </c>
      <c r="E131" s="157">
        <f t="shared" si="5"/>
        <v>0</v>
      </c>
      <c r="F131" s="170"/>
      <c r="G131" s="170"/>
      <c r="H131" s="157">
        <f>SUMIF($C$116:$C$126,C131,$H$116:$H$126)</f>
        <v>0</v>
      </c>
    </row>
    <row r="132" spans="2:8" ht="25.5" customHeight="1">
      <c r="B132" s="88" t="s">
        <v>295</v>
      </c>
      <c r="C132" s="89" t="s">
        <v>376</v>
      </c>
      <c r="D132" s="175">
        <f>SUMIF($C$110:$C$126,C132,$D$110:$D$126)</f>
        <v>0</v>
      </c>
      <c r="E132" s="175">
        <f t="shared" si="5"/>
        <v>0</v>
      </c>
      <c r="F132" s="176"/>
      <c r="G132" s="176"/>
      <c r="H132" s="175">
        <f>SUMIF($C$116:$C$126,C132,$H$116:$H$126)</f>
        <v>0</v>
      </c>
    </row>
    <row r="133" spans="2:8" ht="48" customHeight="1">
      <c r="B133" s="92"/>
      <c r="C133" s="40" t="s">
        <v>583</v>
      </c>
      <c r="D133" s="194"/>
      <c r="E133" s="194"/>
      <c r="F133" s="195"/>
      <c r="G133" s="195"/>
      <c r="H133" s="196"/>
    </row>
    <row r="134" spans="2:8" s="38" customFormat="1" ht="35.25" customHeight="1">
      <c r="B134" s="81" t="s">
        <v>51</v>
      </c>
      <c r="C134" s="59" t="s">
        <v>916</v>
      </c>
      <c r="D134" s="189">
        <f>D135+D141</f>
        <v>0</v>
      </c>
      <c r="E134" s="189">
        <f>E135+E141</f>
        <v>0</v>
      </c>
      <c r="F134" s="190"/>
      <c r="G134" s="190"/>
      <c r="H134" s="189">
        <f>H135+H141</f>
        <v>0</v>
      </c>
    </row>
    <row r="135" spans="2:8" s="38" customFormat="1" ht="38.25" customHeight="1">
      <c r="B135" s="36" t="s">
        <v>174</v>
      </c>
      <c r="C135" s="42" t="s">
        <v>570</v>
      </c>
      <c r="D135" s="160">
        <f>SUM(D136:D140)</f>
        <v>0</v>
      </c>
      <c r="E135" s="160">
        <f>SUM(E136:E140)</f>
        <v>0</v>
      </c>
      <c r="F135" s="171"/>
      <c r="G135" s="171"/>
      <c r="H135" s="160">
        <f>SUM(H136:H140)</f>
        <v>0</v>
      </c>
    </row>
    <row r="136" spans="2:8" ht="21.75" customHeight="1">
      <c r="B136" s="86" t="s">
        <v>194</v>
      </c>
      <c r="C136" s="48" t="s">
        <v>372</v>
      </c>
      <c r="D136" s="154"/>
      <c r="E136" s="154"/>
      <c r="F136" s="170">
        <v>0.2</v>
      </c>
      <c r="G136" s="170">
        <v>0.2</v>
      </c>
      <c r="H136" s="157">
        <f>E136*G136</f>
        <v>0</v>
      </c>
    </row>
    <row r="137" spans="2:8" ht="19.5" customHeight="1">
      <c r="B137" s="86" t="s">
        <v>195</v>
      </c>
      <c r="C137" s="48" t="s">
        <v>373</v>
      </c>
      <c r="D137" s="154"/>
      <c r="E137" s="154"/>
      <c r="F137" s="170">
        <v>0.2</v>
      </c>
      <c r="G137" s="170">
        <v>0.2</v>
      </c>
      <c r="H137" s="157">
        <f>E137*G137</f>
        <v>0</v>
      </c>
    </row>
    <row r="138" spans="2:8" ht="19.5" customHeight="1">
      <c r="B138" s="86" t="s">
        <v>196</v>
      </c>
      <c r="C138" s="48" t="s">
        <v>374</v>
      </c>
      <c r="D138" s="154"/>
      <c r="E138" s="154"/>
      <c r="F138" s="170">
        <v>0.2</v>
      </c>
      <c r="G138" s="170">
        <v>0.2</v>
      </c>
      <c r="H138" s="157">
        <f>E138*G138</f>
        <v>0</v>
      </c>
    </row>
    <row r="139" spans="2:8" ht="21.75" customHeight="1">
      <c r="B139" s="86" t="s">
        <v>197</v>
      </c>
      <c r="C139" s="48" t="s">
        <v>375</v>
      </c>
      <c r="D139" s="154"/>
      <c r="E139" s="154"/>
      <c r="F139" s="170">
        <v>0.2</v>
      </c>
      <c r="G139" s="170">
        <v>0.2</v>
      </c>
      <c r="H139" s="157">
        <f>E139*G139</f>
        <v>0</v>
      </c>
    </row>
    <row r="140" spans="2:8" ht="21.75" customHeight="1">
      <c r="B140" s="86" t="s">
        <v>198</v>
      </c>
      <c r="C140" s="48" t="s">
        <v>376</v>
      </c>
      <c r="D140" s="154"/>
      <c r="E140" s="154"/>
      <c r="F140" s="170">
        <v>0.2</v>
      </c>
      <c r="G140" s="170">
        <v>0.2</v>
      </c>
      <c r="H140" s="157">
        <f>E140*G140</f>
        <v>0</v>
      </c>
    </row>
    <row r="141" spans="2:8" s="38" customFormat="1" ht="44.25" customHeight="1">
      <c r="B141" s="36" t="s">
        <v>175</v>
      </c>
      <c r="C141" s="42" t="s">
        <v>571</v>
      </c>
      <c r="D141" s="160">
        <f>SUM(D142:D146)</f>
        <v>0</v>
      </c>
      <c r="E141" s="160">
        <f>SUM(E142:E146)</f>
        <v>0</v>
      </c>
      <c r="F141" s="171"/>
      <c r="G141" s="171"/>
      <c r="H141" s="160">
        <f>SUM(H142:H146)</f>
        <v>0</v>
      </c>
    </row>
    <row r="142" spans="2:8" ht="24" customHeight="1">
      <c r="B142" s="86" t="s">
        <v>199</v>
      </c>
      <c r="C142" s="48" t="s">
        <v>372</v>
      </c>
      <c r="D142" s="154"/>
      <c r="E142" s="154"/>
      <c r="F142" s="170">
        <v>0.2</v>
      </c>
      <c r="G142" s="170">
        <v>0.2</v>
      </c>
      <c r="H142" s="157">
        <f>E142*G142</f>
        <v>0</v>
      </c>
    </row>
    <row r="143" spans="2:8" ht="24" customHeight="1">
      <c r="B143" s="86" t="s">
        <v>200</v>
      </c>
      <c r="C143" s="48" t="s">
        <v>373</v>
      </c>
      <c r="D143" s="154"/>
      <c r="E143" s="154"/>
      <c r="F143" s="170">
        <v>0.2</v>
      </c>
      <c r="G143" s="170">
        <v>0.2</v>
      </c>
      <c r="H143" s="157">
        <f>E143*G143</f>
        <v>0</v>
      </c>
    </row>
    <row r="144" spans="2:8" ht="24" customHeight="1">
      <c r="B144" s="86" t="s">
        <v>201</v>
      </c>
      <c r="C144" s="48" t="s">
        <v>374</v>
      </c>
      <c r="D144" s="154"/>
      <c r="E144" s="154"/>
      <c r="F144" s="170">
        <v>0.2</v>
      </c>
      <c r="G144" s="170">
        <v>0.2</v>
      </c>
      <c r="H144" s="157">
        <f>E144*G144</f>
        <v>0</v>
      </c>
    </row>
    <row r="145" spans="2:8" ht="18" customHeight="1">
      <c r="B145" s="86" t="s">
        <v>202</v>
      </c>
      <c r="C145" s="48" t="s">
        <v>375</v>
      </c>
      <c r="D145" s="154"/>
      <c r="E145" s="154"/>
      <c r="F145" s="170">
        <v>0.2</v>
      </c>
      <c r="G145" s="170">
        <v>0.2</v>
      </c>
      <c r="H145" s="157">
        <f>E145*G145</f>
        <v>0</v>
      </c>
    </row>
    <row r="146" spans="2:8" ht="24" customHeight="1">
      <c r="B146" s="86" t="s">
        <v>203</v>
      </c>
      <c r="C146" s="48" t="s">
        <v>376</v>
      </c>
      <c r="D146" s="154"/>
      <c r="E146" s="154"/>
      <c r="F146" s="170">
        <v>0.2</v>
      </c>
      <c r="G146" s="170">
        <v>0.2</v>
      </c>
      <c r="H146" s="157">
        <f>E146*G146</f>
        <v>0</v>
      </c>
    </row>
    <row r="147" spans="2:8" s="38" customFormat="1" ht="35.25" customHeight="1">
      <c r="B147" s="36" t="s">
        <v>53</v>
      </c>
      <c r="C147" s="36" t="s">
        <v>917</v>
      </c>
      <c r="D147" s="160">
        <f>D148+D154</f>
        <v>0</v>
      </c>
      <c r="E147" s="160">
        <f>E148+E154</f>
        <v>0</v>
      </c>
      <c r="F147" s="171"/>
      <c r="G147" s="171"/>
      <c r="H147" s="160">
        <f>H148+H154</f>
        <v>0</v>
      </c>
    </row>
    <row r="148" spans="2:8" s="38" customFormat="1" ht="30" customHeight="1">
      <c r="B148" s="36" t="s">
        <v>176</v>
      </c>
      <c r="C148" s="36" t="s">
        <v>572</v>
      </c>
      <c r="D148" s="160">
        <f>SUM(D149:D153)</f>
        <v>0</v>
      </c>
      <c r="E148" s="160">
        <f>SUM(E149:E153)</f>
        <v>0</v>
      </c>
      <c r="F148" s="171"/>
      <c r="G148" s="171"/>
      <c r="H148" s="160">
        <f>SUM(H149:H153)</f>
        <v>0</v>
      </c>
    </row>
    <row r="149" spans="2:8" ht="20.25" customHeight="1">
      <c r="B149" s="86" t="s">
        <v>204</v>
      </c>
      <c r="C149" s="48" t="s">
        <v>372</v>
      </c>
      <c r="D149" s="154"/>
      <c r="E149" s="154"/>
      <c r="F149" s="170">
        <v>0.4</v>
      </c>
      <c r="G149" s="170">
        <v>0.4</v>
      </c>
      <c r="H149" s="157">
        <f>E149*G149</f>
        <v>0</v>
      </c>
    </row>
    <row r="150" spans="2:8" ht="24" customHeight="1">
      <c r="B150" s="86" t="s">
        <v>205</v>
      </c>
      <c r="C150" s="48" t="s">
        <v>373</v>
      </c>
      <c r="D150" s="154"/>
      <c r="E150" s="154"/>
      <c r="F150" s="170">
        <v>0.4</v>
      </c>
      <c r="G150" s="170">
        <v>0.4</v>
      </c>
      <c r="H150" s="157">
        <f>E150*G150</f>
        <v>0</v>
      </c>
    </row>
    <row r="151" spans="2:8" ht="19.5" customHeight="1">
      <c r="B151" s="86" t="s">
        <v>206</v>
      </c>
      <c r="C151" s="48" t="s">
        <v>374</v>
      </c>
      <c r="D151" s="154"/>
      <c r="E151" s="154"/>
      <c r="F151" s="170">
        <v>0.4</v>
      </c>
      <c r="G151" s="170">
        <v>0.4</v>
      </c>
      <c r="H151" s="157">
        <f>E151*G151</f>
        <v>0</v>
      </c>
    </row>
    <row r="152" spans="2:8" ht="20.25" customHeight="1">
      <c r="B152" s="86" t="s">
        <v>207</v>
      </c>
      <c r="C152" s="48" t="s">
        <v>375</v>
      </c>
      <c r="D152" s="154"/>
      <c r="E152" s="154"/>
      <c r="F152" s="170">
        <v>0.4</v>
      </c>
      <c r="G152" s="170">
        <v>0.4</v>
      </c>
      <c r="H152" s="157">
        <f>E152*G152</f>
        <v>0</v>
      </c>
    </row>
    <row r="153" spans="2:8" ht="27" customHeight="1">
      <c r="B153" s="86" t="s">
        <v>208</v>
      </c>
      <c r="C153" s="48" t="s">
        <v>376</v>
      </c>
      <c r="D153" s="154"/>
      <c r="E153" s="154"/>
      <c r="F153" s="170">
        <v>0.4</v>
      </c>
      <c r="G153" s="170">
        <v>0.4</v>
      </c>
      <c r="H153" s="157">
        <f>E153*G153</f>
        <v>0</v>
      </c>
    </row>
    <row r="154" spans="2:8" s="38" customFormat="1" ht="45" customHeight="1">
      <c r="B154" s="36" t="s">
        <v>177</v>
      </c>
      <c r="C154" s="36" t="s">
        <v>573</v>
      </c>
      <c r="D154" s="160">
        <f>SUM(D155:D159)</f>
        <v>0</v>
      </c>
      <c r="E154" s="160">
        <f>SUM(E155:E159)</f>
        <v>0</v>
      </c>
      <c r="F154" s="171"/>
      <c r="G154" s="171"/>
      <c r="H154" s="160">
        <f>SUM(H155:H159)</f>
        <v>0</v>
      </c>
    </row>
    <row r="155" spans="2:8" ht="21.75" customHeight="1">
      <c r="B155" s="86" t="s">
        <v>209</v>
      </c>
      <c r="C155" s="48" t="s">
        <v>372</v>
      </c>
      <c r="D155" s="154"/>
      <c r="E155" s="154"/>
      <c r="F155" s="170">
        <v>0.4</v>
      </c>
      <c r="G155" s="170">
        <v>0.4</v>
      </c>
      <c r="H155" s="157">
        <f>E155*G155</f>
        <v>0</v>
      </c>
    </row>
    <row r="156" spans="2:8" ht="20.25" customHeight="1">
      <c r="B156" s="86" t="s">
        <v>210</v>
      </c>
      <c r="C156" s="48" t="s">
        <v>373</v>
      </c>
      <c r="D156" s="154"/>
      <c r="E156" s="154"/>
      <c r="F156" s="170">
        <v>0.4</v>
      </c>
      <c r="G156" s="170">
        <v>0.4</v>
      </c>
      <c r="H156" s="157">
        <f>E156*G156</f>
        <v>0</v>
      </c>
    </row>
    <row r="157" spans="2:8" ht="21.75" customHeight="1">
      <c r="B157" s="86" t="s">
        <v>211</v>
      </c>
      <c r="C157" s="48" t="s">
        <v>374</v>
      </c>
      <c r="D157" s="154"/>
      <c r="E157" s="154"/>
      <c r="F157" s="170">
        <v>0.4</v>
      </c>
      <c r="G157" s="170">
        <v>0.4</v>
      </c>
      <c r="H157" s="157">
        <f>E157*G157</f>
        <v>0</v>
      </c>
    </row>
    <row r="158" spans="2:8" ht="21.75" customHeight="1">
      <c r="B158" s="86" t="s">
        <v>212</v>
      </c>
      <c r="C158" s="48" t="s">
        <v>375</v>
      </c>
      <c r="D158" s="154"/>
      <c r="E158" s="154"/>
      <c r="F158" s="170">
        <v>0.4</v>
      </c>
      <c r="G158" s="170">
        <v>0.4</v>
      </c>
      <c r="H158" s="157">
        <f>E158*G158</f>
        <v>0</v>
      </c>
    </row>
    <row r="159" spans="2:8" ht="27" customHeight="1">
      <c r="B159" s="86" t="s">
        <v>213</v>
      </c>
      <c r="C159" s="48" t="s">
        <v>376</v>
      </c>
      <c r="D159" s="154"/>
      <c r="E159" s="154"/>
      <c r="F159" s="170">
        <v>0.4</v>
      </c>
      <c r="G159" s="170">
        <v>0.4</v>
      </c>
      <c r="H159" s="157">
        <f>E159*G159</f>
        <v>0</v>
      </c>
    </row>
    <row r="160" spans="2:8" s="38" customFormat="1" ht="48.75" customHeight="1">
      <c r="B160" s="36" t="s">
        <v>52</v>
      </c>
      <c r="C160" s="36" t="s">
        <v>310</v>
      </c>
      <c r="D160" s="160">
        <f>SUM(D161:D165)</f>
        <v>0</v>
      </c>
      <c r="E160" s="160">
        <f>SUM(E161:E165)</f>
        <v>0</v>
      </c>
      <c r="F160" s="171"/>
      <c r="G160" s="171"/>
      <c r="H160" s="160">
        <f>SUM(H161:H165)</f>
        <v>0</v>
      </c>
    </row>
    <row r="161" spans="2:8" ht="20.25" customHeight="1">
      <c r="B161" s="87" t="s">
        <v>214</v>
      </c>
      <c r="C161" s="54" t="s">
        <v>372</v>
      </c>
      <c r="D161" s="157">
        <f>SUMIF($C$136:$C$159,C161,$D$136:$D$159)</f>
        <v>0</v>
      </c>
      <c r="E161" s="157">
        <f>SUMIF($C$136:$C$159,C161,$E$136:$E$159)</f>
        <v>0</v>
      </c>
      <c r="F161" s="170"/>
      <c r="G161" s="170"/>
      <c r="H161" s="157">
        <f>SUMIF($C$136:$C$159,C161,$H$136:$H$159)</f>
        <v>0</v>
      </c>
    </row>
    <row r="162" spans="2:8" ht="21.75" customHeight="1">
      <c r="B162" s="87" t="s">
        <v>215</v>
      </c>
      <c r="C162" s="54" t="s">
        <v>373</v>
      </c>
      <c r="D162" s="157">
        <f>SUMIF($C$136:$C$159,C162,$D$136:$D$159)</f>
        <v>0</v>
      </c>
      <c r="E162" s="157">
        <f t="shared" ref="E162:E164" si="6">SUMIF($C$136:$C$159,C162,$E$136:$E$159)</f>
        <v>0</v>
      </c>
      <c r="F162" s="170"/>
      <c r="G162" s="170"/>
      <c r="H162" s="157">
        <f>SUMIF($C$136:$C$159,C162,$H$136:$H$159)</f>
        <v>0</v>
      </c>
    </row>
    <row r="163" spans="2:8" ht="21.75" customHeight="1">
      <c r="B163" s="87" t="s">
        <v>216</v>
      </c>
      <c r="C163" s="54" t="s">
        <v>374</v>
      </c>
      <c r="D163" s="157">
        <f t="shared" ref="D163:D164" si="7">SUMIF($C$136:$C$159,C163,$D$136:$D$159)</f>
        <v>0</v>
      </c>
      <c r="E163" s="157">
        <f t="shared" si="6"/>
        <v>0</v>
      </c>
      <c r="F163" s="170"/>
      <c r="G163" s="170"/>
      <c r="H163" s="157">
        <f>SUMIF($C$136:$C$159,C163,$H$136:$H$159)</f>
        <v>0</v>
      </c>
    </row>
    <row r="164" spans="2:8" ht="23.25" customHeight="1">
      <c r="B164" s="87" t="s">
        <v>217</v>
      </c>
      <c r="C164" s="54" t="s">
        <v>375</v>
      </c>
      <c r="D164" s="157">
        <f t="shared" si="7"/>
        <v>0</v>
      </c>
      <c r="E164" s="157">
        <f t="shared" si="6"/>
        <v>0</v>
      </c>
      <c r="F164" s="170"/>
      <c r="G164" s="170"/>
      <c r="H164" s="157">
        <f>SUMIF($C$136:$C$159,C164,$H$136:$H$159)</f>
        <v>0</v>
      </c>
    </row>
    <row r="165" spans="2:8" ht="35.25" customHeight="1">
      <c r="B165" s="88" t="s">
        <v>218</v>
      </c>
      <c r="C165" s="89" t="s">
        <v>376</v>
      </c>
      <c r="D165" s="175">
        <f>SUMIF($C$136:$C$159,C165,$D$136:$D$159)</f>
        <v>0</v>
      </c>
      <c r="E165" s="175">
        <f>SUMIF($C$136:$C$159,C165,$E$136:$E$159)</f>
        <v>0</v>
      </c>
      <c r="F165" s="176"/>
      <c r="G165" s="176"/>
      <c r="H165" s="175">
        <f>SUMIF($C$136:$C$159,C165,$H$136:$H$159)</f>
        <v>0</v>
      </c>
    </row>
    <row r="166" spans="2:8" ht="27.75" customHeight="1">
      <c r="B166" s="92"/>
      <c r="C166" s="96"/>
      <c r="D166" s="194"/>
      <c r="E166" s="194"/>
      <c r="F166" s="195"/>
      <c r="G166" s="195"/>
      <c r="H166" s="196"/>
    </row>
    <row r="167" spans="2:8" ht="24" customHeight="1">
      <c r="B167" s="97"/>
      <c r="C167" s="98" t="s">
        <v>584</v>
      </c>
      <c r="D167" s="197"/>
      <c r="E167" s="197"/>
      <c r="F167" s="198"/>
      <c r="G167" s="198"/>
      <c r="H167" s="199"/>
    </row>
    <row r="168" spans="2:8" s="38" customFormat="1" ht="36" customHeight="1">
      <c r="B168" s="81" t="s">
        <v>297</v>
      </c>
      <c r="C168" s="81" t="s">
        <v>178</v>
      </c>
      <c r="D168" s="189">
        <f>D169+D175</f>
        <v>0</v>
      </c>
      <c r="E168" s="189">
        <f>E169+E175</f>
        <v>0</v>
      </c>
      <c r="F168" s="190"/>
      <c r="G168" s="190"/>
      <c r="H168" s="189">
        <f>H169+H175</f>
        <v>0</v>
      </c>
    </row>
    <row r="169" spans="2:8" s="38" customFormat="1" ht="33" customHeight="1">
      <c r="B169" s="36" t="s">
        <v>298</v>
      </c>
      <c r="C169" s="36" t="s">
        <v>574</v>
      </c>
      <c r="D169" s="160">
        <f>SUM(D170:D174)</f>
        <v>0</v>
      </c>
      <c r="E169" s="160">
        <f>SUM(E170:E174)</f>
        <v>0</v>
      </c>
      <c r="F169" s="171"/>
      <c r="G169" s="171"/>
      <c r="H169" s="160">
        <f>SUM(H170:H174)</f>
        <v>0</v>
      </c>
    </row>
    <row r="170" spans="2:8" ht="25.5" customHeight="1">
      <c r="B170" s="86" t="s">
        <v>300</v>
      </c>
      <c r="C170" s="48" t="s">
        <v>372</v>
      </c>
      <c r="D170" s="154"/>
      <c r="E170" s="154"/>
      <c r="F170" s="170">
        <v>1</v>
      </c>
      <c r="G170" s="170">
        <v>1</v>
      </c>
      <c r="H170" s="157">
        <f>E170*G170</f>
        <v>0</v>
      </c>
    </row>
    <row r="171" spans="2:8" ht="19.5" customHeight="1">
      <c r="B171" s="86" t="s">
        <v>301</v>
      </c>
      <c r="C171" s="48" t="s">
        <v>373</v>
      </c>
      <c r="D171" s="154"/>
      <c r="E171" s="154"/>
      <c r="F171" s="170">
        <v>1</v>
      </c>
      <c r="G171" s="170">
        <v>1</v>
      </c>
      <c r="H171" s="157">
        <f>E171*G171</f>
        <v>0</v>
      </c>
    </row>
    <row r="172" spans="2:8" ht="24" customHeight="1">
      <c r="B172" s="86" t="s">
        <v>302</v>
      </c>
      <c r="C172" s="48" t="s">
        <v>374</v>
      </c>
      <c r="D172" s="154"/>
      <c r="E172" s="154"/>
      <c r="F172" s="170">
        <v>1</v>
      </c>
      <c r="G172" s="170">
        <v>1</v>
      </c>
      <c r="H172" s="157">
        <f>E172*G172</f>
        <v>0</v>
      </c>
    </row>
    <row r="173" spans="2:8" ht="20.25" customHeight="1">
      <c r="B173" s="86" t="s">
        <v>303</v>
      </c>
      <c r="C173" s="48" t="s">
        <v>375</v>
      </c>
      <c r="D173" s="154"/>
      <c r="E173" s="154"/>
      <c r="F173" s="170">
        <v>1</v>
      </c>
      <c r="G173" s="170">
        <v>1</v>
      </c>
      <c r="H173" s="157">
        <f>E173*G173</f>
        <v>0</v>
      </c>
    </row>
    <row r="174" spans="2:8" ht="23.25" customHeight="1">
      <c r="B174" s="86" t="s">
        <v>304</v>
      </c>
      <c r="C174" s="48" t="s">
        <v>376</v>
      </c>
      <c r="D174" s="154"/>
      <c r="E174" s="154"/>
      <c r="F174" s="170">
        <v>1</v>
      </c>
      <c r="G174" s="170">
        <v>1</v>
      </c>
      <c r="H174" s="157">
        <f>E174*G174</f>
        <v>0</v>
      </c>
    </row>
    <row r="175" spans="2:8" s="38" customFormat="1" ht="39.75" customHeight="1">
      <c r="B175" s="36" t="s">
        <v>299</v>
      </c>
      <c r="C175" s="36" t="s">
        <v>575</v>
      </c>
      <c r="D175" s="160">
        <f>SUM(D176:D180)</f>
        <v>0</v>
      </c>
      <c r="E175" s="160">
        <f>SUM(E176:E180)</f>
        <v>0</v>
      </c>
      <c r="F175" s="171"/>
      <c r="G175" s="171"/>
      <c r="H175" s="160">
        <f>SUM(H176:H180)</f>
        <v>0</v>
      </c>
    </row>
    <row r="176" spans="2:8" ht="21.75" customHeight="1">
      <c r="B176" s="86" t="s">
        <v>305</v>
      </c>
      <c r="C176" s="48" t="s">
        <v>372</v>
      </c>
      <c r="D176" s="154"/>
      <c r="E176" s="154"/>
      <c r="F176" s="170">
        <v>1</v>
      </c>
      <c r="G176" s="170">
        <v>1</v>
      </c>
      <c r="H176" s="157">
        <f>E176*G176</f>
        <v>0</v>
      </c>
    </row>
    <row r="177" spans="2:8" ht="20.25" customHeight="1">
      <c r="B177" s="86" t="s">
        <v>306</v>
      </c>
      <c r="C177" s="48" t="s">
        <v>373</v>
      </c>
      <c r="D177" s="154"/>
      <c r="E177" s="154"/>
      <c r="F177" s="170">
        <v>1</v>
      </c>
      <c r="G177" s="170">
        <v>1</v>
      </c>
      <c r="H177" s="157">
        <f>E177*G177</f>
        <v>0</v>
      </c>
    </row>
    <row r="178" spans="2:8" ht="21.75" customHeight="1">
      <c r="B178" s="86" t="s">
        <v>307</v>
      </c>
      <c r="C178" s="48" t="s">
        <v>374</v>
      </c>
      <c r="D178" s="154"/>
      <c r="E178" s="154"/>
      <c r="F178" s="170">
        <v>1</v>
      </c>
      <c r="G178" s="170">
        <v>1</v>
      </c>
      <c r="H178" s="157">
        <f>E178*G178</f>
        <v>0</v>
      </c>
    </row>
    <row r="179" spans="2:8" ht="20.25" customHeight="1">
      <c r="B179" s="86" t="s">
        <v>308</v>
      </c>
      <c r="C179" s="48" t="s">
        <v>375</v>
      </c>
      <c r="D179" s="154"/>
      <c r="E179" s="154"/>
      <c r="F179" s="170">
        <v>1</v>
      </c>
      <c r="G179" s="170">
        <v>1</v>
      </c>
      <c r="H179" s="157">
        <f>E179*G179</f>
        <v>0</v>
      </c>
    </row>
    <row r="180" spans="2:8" ht="27" customHeight="1">
      <c r="B180" s="86" t="s">
        <v>309</v>
      </c>
      <c r="C180" s="48" t="s">
        <v>376</v>
      </c>
      <c r="D180" s="154"/>
      <c r="E180" s="154"/>
      <c r="F180" s="170">
        <v>1</v>
      </c>
      <c r="G180" s="170">
        <v>1</v>
      </c>
      <c r="H180" s="157">
        <f>E180*G180</f>
        <v>0</v>
      </c>
    </row>
    <row r="181" spans="2:8" s="38" customFormat="1" ht="37.5" customHeight="1">
      <c r="B181" s="36" t="s">
        <v>311</v>
      </c>
      <c r="C181" s="36" t="s">
        <v>323</v>
      </c>
      <c r="D181" s="160">
        <f>SUM(D182:D186)</f>
        <v>0</v>
      </c>
      <c r="E181" s="160">
        <f>SUM(E182:E186)</f>
        <v>0</v>
      </c>
      <c r="F181" s="171"/>
      <c r="G181" s="171"/>
      <c r="H181" s="160">
        <f>SUM(H182:H186)</f>
        <v>0</v>
      </c>
    </row>
    <row r="182" spans="2:8" ht="24" customHeight="1">
      <c r="B182" s="85" t="s">
        <v>312</v>
      </c>
      <c r="C182" s="85" t="s">
        <v>372</v>
      </c>
      <c r="D182" s="157">
        <f>SUMIF($C$170:$C$180,C182,$D$170:$D$180)</f>
        <v>0</v>
      </c>
      <c r="E182" s="157">
        <f>SUMIF($C$170:$C$180,C182,$E$170:$E$180)</f>
        <v>0</v>
      </c>
      <c r="F182" s="170"/>
      <c r="G182" s="170"/>
      <c r="H182" s="157">
        <f>SUMIF($C$170:$C$180,C182,$H$170:$H$180)</f>
        <v>0</v>
      </c>
    </row>
    <row r="183" spans="2:8" ht="21.75" customHeight="1">
      <c r="B183" s="85" t="s">
        <v>313</v>
      </c>
      <c r="C183" s="85" t="s">
        <v>373</v>
      </c>
      <c r="D183" s="157">
        <f>SUMIF($C$170:$C$180,C183,$D$170:$D$180)</f>
        <v>0</v>
      </c>
      <c r="E183" s="157">
        <f>SUMIF($C$170:$C$180,C183,$E$170:$E$180)</f>
        <v>0</v>
      </c>
      <c r="F183" s="170"/>
      <c r="G183" s="170"/>
      <c r="H183" s="157">
        <f>SUMIF($C$170:$C$180,C183,$H$170:$H$180)</f>
        <v>0</v>
      </c>
    </row>
    <row r="184" spans="2:8" ht="23.25" customHeight="1">
      <c r="B184" s="85" t="s">
        <v>314</v>
      </c>
      <c r="C184" s="85" t="s">
        <v>374</v>
      </c>
      <c r="D184" s="157">
        <f t="shared" ref="D184:D185" si="8">SUMIF($C$170:$C$180,C184,$D$170:$D$180)</f>
        <v>0</v>
      </c>
      <c r="E184" s="157">
        <f t="shared" ref="E184:E185" si="9">SUMIF($C$170:$C$180,C184,$E$170:$E$180)</f>
        <v>0</v>
      </c>
      <c r="F184" s="170"/>
      <c r="G184" s="170"/>
      <c r="H184" s="157">
        <f>SUMIF($C$170:$C$180,C184,$H$170:$H$180)</f>
        <v>0</v>
      </c>
    </row>
    <row r="185" spans="2:8" ht="21.75" customHeight="1">
      <c r="B185" s="85" t="s">
        <v>315</v>
      </c>
      <c r="C185" s="85" t="s">
        <v>375</v>
      </c>
      <c r="D185" s="157">
        <f t="shared" si="8"/>
        <v>0</v>
      </c>
      <c r="E185" s="157">
        <f t="shared" si="9"/>
        <v>0</v>
      </c>
      <c r="F185" s="170"/>
      <c r="G185" s="170"/>
      <c r="H185" s="157">
        <f>SUMIF($C$170:$C$180,C185,$H$170:$H$180)</f>
        <v>0</v>
      </c>
    </row>
    <row r="186" spans="2:8" ht="25.5" customHeight="1">
      <c r="B186" s="85" t="s">
        <v>316</v>
      </c>
      <c r="C186" s="85" t="s">
        <v>376</v>
      </c>
      <c r="D186" s="157">
        <f>SUMIF($C$170:$C$180,C186,$D$170:$D$180)</f>
        <v>0</v>
      </c>
      <c r="E186" s="157">
        <f>SUMIF($C$170:$C$180,C186,$E$170:$E$180)</f>
        <v>0</v>
      </c>
      <c r="F186" s="170"/>
      <c r="G186" s="170"/>
      <c r="H186" s="157">
        <f>SUMIF($C$170:$C$180,C186,$H$170:$H$180)</f>
        <v>0</v>
      </c>
    </row>
    <row r="187" spans="2:8" s="38" customFormat="1" ht="30" customHeight="1">
      <c r="B187" s="36" t="s">
        <v>317</v>
      </c>
      <c r="C187" s="36" t="s">
        <v>918</v>
      </c>
      <c r="D187" s="160">
        <f>SUM(D188:D192)</f>
        <v>0</v>
      </c>
      <c r="E187" s="160">
        <f>SUM(E188:E192)</f>
        <v>0</v>
      </c>
      <c r="F187" s="171"/>
      <c r="G187" s="171"/>
      <c r="H187" s="160">
        <f>SUM(H188:H192)</f>
        <v>0</v>
      </c>
    </row>
    <row r="188" spans="2:8" ht="19.5" customHeight="1">
      <c r="B188" s="87" t="s">
        <v>318</v>
      </c>
      <c r="C188" s="54" t="s">
        <v>372</v>
      </c>
      <c r="D188" s="157">
        <f>SUMIF($C$102:$C$106,C188,$D$102:$D$106)+SUMIF($C$128:$C$132,C188,$D$128:$D$132)+SUMIF($C$161:$C$165,C188,$D$161:$D$165)+SUMIF($C$182:$C$186,C188,$D$182:$D$186)</f>
        <v>0</v>
      </c>
      <c r="E188" s="157">
        <f>SUMIF($C$102:$C$106,C188,$E$102:$E$106)+SUMIF($C$128:$C$132,C188,$E$128:$E$132)+SUMIF($C$161:$C$165,C188,$E$161:$E$165)+SUMIF($C$182:$C$186,C188,$E$182:$E$186)</f>
        <v>0</v>
      </c>
      <c r="F188" s="170"/>
      <c r="G188" s="170"/>
      <c r="H188" s="157">
        <f>SUMIF($C$102:$C$106,C188,$H$102:$H$106)+SUMIF($C$128:$C$132,C188,$H$128:$H$132)+SUMIF($C$161:$C$165,C188,$H$161:$H$165)+SUMIF($C$182:$C$186,C188,$H$182:$H$186)</f>
        <v>0</v>
      </c>
    </row>
    <row r="189" spans="2:8" ht="18" customHeight="1">
      <c r="B189" s="87" t="s">
        <v>319</v>
      </c>
      <c r="C189" s="54" t="s">
        <v>373</v>
      </c>
      <c r="D189" s="157">
        <f>SUMIF($C$102:$C$106,C189,$D$102:$D$106)+SUMIF($C$128:$C$132,C189,$D$128:$D$132)+SUMIF($C$161:$C$165,C189,$D$161:$D$165)+SUMIF($C$182:$C$186,C189,$D$182:$D$186)</f>
        <v>0</v>
      </c>
      <c r="E189" s="157">
        <f>SUMIF($C$102:$C$106,C189,$E$102:$E$106)+SUMIF($C$128:$C$132,C189,$E$128:$E$132)+SUMIF($C$161:$C$165,C189,$E$161:$E$165)+SUMIF($C$182:$C$186,C189,$E$182:$E$186)</f>
        <v>0</v>
      </c>
      <c r="F189" s="170"/>
      <c r="G189" s="170"/>
      <c r="H189" s="157">
        <f>SUMIF($C$102:$C$106,C189,$H$102:$H$106)+SUMIF($C$128:$C$132,C189,$H$128:$H$132)+SUMIF($C$161:$C$165,C189,$H$161:$H$165)+SUMIF($C$182:$C$186,C189,$H$182:$H$186)</f>
        <v>0</v>
      </c>
    </row>
    <row r="190" spans="2:8" ht="20.25" customHeight="1">
      <c r="B190" s="87" t="s">
        <v>320</v>
      </c>
      <c r="C190" s="54" t="s">
        <v>374</v>
      </c>
      <c r="D190" s="157">
        <f>SUMIF($C$102:$C$106,C190,$D$102:$D$106)+SUMIF($C$128:$C$132,C190,$D$128:$D$132)+SUMIF($C$161:$C$165,C190,$D$161:$D$165)+SUMIF($C$182:$C$186,C190,$D$182:$D$186)</f>
        <v>0</v>
      </c>
      <c r="E190" s="157">
        <f>SUMIF($C$102:$C$106,C190,$E$102:$E$106)+SUMIF($C$128:$C$132,C190,$E$128:$E$132)+SUMIF($C$161:$C$165,C190,$E$161:$E$165)+SUMIF($C$182:$C$186,C190,$E$182:$E$186)</f>
        <v>0</v>
      </c>
      <c r="F190" s="170"/>
      <c r="G190" s="170"/>
      <c r="H190" s="157">
        <f>SUMIF($C$102:$C$106,C190,$H$102:$H$106)+SUMIF($C$128:$C$132,C190,$H$128:$H$132)+SUMIF($C$161:$C$165,C190,$H$161:$H$165)+SUMIF($C$182:$C$186,C190,$H$182:$H$186)</f>
        <v>0</v>
      </c>
    </row>
    <row r="191" spans="2:8" ht="20.25" customHeight="1">
      <c r="B191" s="87" t="s">
        <v>321</v>
      </c>
      <c r="C191" s="54" t="s">
        <v>375</v>
      </c>
      <c r="D191" s="157">
        <f>SUMIF($C$102:$C$106,C191,$D$102:$D$106)+SUMIF($C$128:$C$132,C191,$D$128:$D$132)+SUMIF($C$161:$C$165,C191,$D$161:$D$165)+SUMIF($C$182:$C$186,C191,$D$182:$D$186)</f>
        <v>0</v>
      </c>
      <c r="E191" s="157">
        <f>SUMIF($C$102:$C$106,C191,$E$102:$E$106)+SUMIF($C$128:$C$132,C191,$E$128:$E$132)+SUMIF($C$161:$C$165,C191,$E$161:$E$165)+SUMIF($C$182:$C$186,C191,$E$182:$E$186)</f>
        <v>0</v>
      </c>
      <c r="F191" s="170"/>
      <c r="G191" s="170"/>
      <c r="H191" s="157">
        <f>SUMIF($C$102:$C$106,C191,$H$102:$H$106)+SUMIF($C$128:$C$132,C191,$H$128:$H$132)+SUMIF($C$161:$C$165,C191,$H$161:$H$165)+SUMIF($C$182:$C$186,C191,$H$182:$H$186)</f>
        <v>0</v>
      </c>
    </row>
    <row r="192" spans="2:8" ht="21.75" customHeight="1">
      <c r="B192" s="88" t="s">
        <v>322</v>
      </c>
      <c r="C192" s="89" t="s">
        <v>376</v>
      </c>
      <c r="D192" s="175">
        <f>SUMIF($C$102:$C$106,C192,$D$102:$D$106)+SUMIF($C$128:$C$132,C192,$D$128:$D$132)+SUMIF($C$161:$C$165,C192,$D$161:$D$165)+SUMIF($C$182:$C$186,C192,$D$182:$D$186)</f>
        <v>0</v>
      </c>
      <c r="E192" s="175">
        <f>SUMIF($C$102:$C$106,C192,$E$102:$E$106)+SUMIF($C$128:$C$132,C192,$E$128:$E$132)+SUMIF($C$161:$C$165,C192,$E$161:$E$165)+SUMIF($C$182:$C$186,C192,$E$182:$E$186)</f>
        <v>0</v>
      </c>
      <c r="F192" s="176"/>
      <c r="G192" s="176"/>
      <c r="H192" s="175">
        <f>SUMIF($C$102:$C$106,C192,$H$102:$H$106)+SUMIF($C$128:$C$132,C192,$H$128:$H$132)+SUMIF($C$161:$C$165,C192,$H$161:$H$165)+SUMIF($C$182:$C$186,C192,$H$182:$H$186)</f>
        <v>0</v>
      </c>
    </row>
    <row r="193" spans="2:8" ht="24.75" customHeight="1">
      <c r="B193" s="39" t="s">
        <v>30</v>
      </c>
      <c r="C193" s="40" t="s">
        <v>919</v>
      </c>
      <c r="D193" s="194"/>
      <c r="E193" s="194"/>
      <c r="F193" s="195"/>
      <c r="G193" s="195"/>
      <c r="H193" s="196"/>
    </row>
    <row r="194" spans="2:8" s="38" customFormat="1" ht="50.25" customHeight="1">
      <c r="B194" s="81" t="s">
        <v>36</v>
      </c>
      <c r="C194" s="59" t="s">
        <v>265</v>
      </c>
      <c r="D194" s="189">
        <f>D195+D201</f>
        <v>0</v>
      </c>
      <c r="E194" s="189">
        <f>E195+E201</f>
        <v>0</v>
      </c>
      <c r="F194" s="190"/>
      <c r="G194" s="190"/>
      <c r="H194" s="189">
        <f>H195+H201</f>
        <v>0</v>
      </c>
    </row>
    <row r="195" spans="2:8" s="38" customFormat="1" ht="39" customHeight="1">
      <c r="B195" s="36" t="s">
        <v>263</v>
      </c>
      <c r="C195" s="42" t="s">
        <v>576</v>
      </c>
      <c r="D195" s="160">
        <f>SUM(D196:D200)</f>
        <v>0</v>
      </c>
      <c r="E195" s="160">
        <f>SUM(E196:E200)</f>
        <v>0</v>
      </c>
      <c r="F195" s="171"/>
      <c r="G195" s="171"/>
      <c r="H195" s="160">
        <f>SUM(H196:H200)</f>
        <v>0</v>
      </c>
    </row>
    <row r="196" spans="2:8" ht="24" customHeight="1">
      <c r="B196" s="86" t="s">
        <v>266</v>
      </c>
      <c r="C196" s="48" t="s">
        <v>372</v>
      </c>
      <c r="D196" s="154"/>
      <c r="E196" s="154"/>
      <c r="F196" s="170">
        <v>0</v>
      </c>
      <c r="G196" s="170">
        <v>0</v>
      </c>
      <c r="H196" s="157">
        <f>E196*G196</f>
        <v>0</v>
      </c>
    </row>
    <row r="197" spans="2:8" ht="19.5" customHeight="1">
      <c r="B197" s="86" t="s">
        <v>267</v>
      </c>
      <c r="C197" s="48" t="s">
        <v>373</v>
      </c>
      <c r="D197" s="154"/>
      <c r="E197" s="154"/>
      <c r="F197" s="170">
        <v>0</v>
      </c>
      <c r="G197" s="170">
        <v>0</v>
      </c>
      <c r="H197" s="157">
        <f t="shared" ref="H197:H199" si="10">E197*G197</f>
        <v>0</v>
      </c>
    </row>
    <row r="198" spans="2:8" ht="21.75" customHeight="1">
      <c r="B198" s="86" t="s">
        <v>268</v>
      </c>
      <c r="C198" s="48" t="s">
        <v>374</v>
      </c>
      <c r="D198" s="154"/>
      <c r="E198" s="154"/>
      <c r="F198" s="170">
        <v>0</v>
      </c>
      <c r="G198" s="170">
        <v>0</v>
      </c>
      <c r="H198" s="157">
        <f t="shared" si="10"/>
        <v>0</v>
      </c>
    </row>
    <row r="199" spans="2:8" ht="23.25" customHeight="1">
      <c r="B199" s="86" t="s">
        <v>269</v>
      </c>
      <c r="C199" s="48" t="s">
        <v>375</v>
      </c>
      <c r="D199" s="154"/>
      <c r="E199" s="154"/>
      <c r="F199" s="170">
        <v>0</v>
      </c>
      <c r="G199" s="170">
        <v>0</v>
      </c>
      <c r="H199" s="157">
        <f t="shared" si="10"/>
        <v>0</v>
      </c>
    </row>
    <row r="200" spans="2:8" ht="24" customHeight="1">
      <c r="B200" s="86" t="s">
        <v>270</v>
      </c>
      <c r="C200" s="48" t="s">
        <v>376</v>
      </c>
      <c r="D200" s="154"/>
      <c r="E200" s="154"/>
      <c r="F200" s="170">
        <v>0</v>
      </c>
      <c r="G200" s="170">
        <v>0</v>
      </c>
      <c r="H200" s="157">
        <f>E200*G200</f>
        <v>0</v>
      </c>
    </row>
    <row r="201" spans="2:8" s="38" customFormat="1" ht="36.75" customHeight="1">
      <c r="B201" s="36" t="s">
        <v>264</v>
      </c>
      <c r="C201" s="42" t="s">
        <v>577</v>
      </c>
      <c r="D201" s="160">
        <f>SUM(D202:D206)</f>
        <v>0</v>
      </c>
      <c r="E201" s="160">
        <f>SUM(E202:E206)</f>
        <v>0</v>
      </c>
      <c r="F201" s="171"/>
      <c r="G201" s="171"/>
      <c r="H201" s="160">
        <f>SUM(H202:H206)</f>
        <v>0</v>
      </c>
    </row>
    <row r="202" spans="2:8" ht="19.5" customHeight="1">
      <c r="B202" s="86" t="s">
        <v>271</v>
      </c>
      <c r="C202" s="48" t="s">
        <v>372</v>
      </c>
      <c r="D202" s="154"/>
      <c r="E202" s="154"/>
      <c r="F202" s="170">
        <v>0</v>
      </c>
      <c r="G202" s="170">
        <v>0</v>
      </c>
      <c r="H202" s="157">
        <f>E202*G202</f>
        <v>0</v>
      </c>
    </row>
    <row r="203" spans="2:8" ht="20.25" customHeight="1">
      <c r="B203" s="86" t="s">
        <v>272</v>
      </c>
      <c r="C203" s="48" t="s">
        <v>373</v>
      </c>
      <c r="D203" s="154"/>
      <c r="E203" s="154"/>
      <c r="F203" s="170">
        <v>0</v>
      </c>
      <c r="G203" s="170">
        <v>0</v>
      </c>
      <c r="H203" s="157">
        <f t="shared" ref="H203:H205" si="11">E203*G203</f>
        <v>0</v>
      </c>
    </row>
    <row r="204" spans="2:8" ht="20.25" customHeight="1">
      <c r="B204" s="86" t="s">
        <v>273</v>
      </c>
      <c r="C204" s="48" t="s">
        <v>374</v>
      </c>
      <c r="D204" s="154"/>
      <c r="E204" s="154"/>
      <c r="F204" s="170">
        <v>0</v>
      </c>
      <c r="G204" s="170">
        <v>0</v>
      </c>
      <c r="H204" s="157">
        <f t="shared" si="11"/>
        <v>0</v>
      </c>
    </row>
    <row r="205" spans="2:8" ht="20.25" customHeight="1">
      <c r="B205" s="86" t="s">
        <v>274</v>
      </c>
      <c r="C205" s="48" t="s">
        <v>375</v>
      </c>
      <c r="D205" s="154"/>
      <c r="E205" s="154"/>
      <c r="F205" s="170">
        <v>0</v>
      </c>
      <c r="G205" s="170">
        <v>0</v>
      </c>
      <c r="H205" s="157">
        <f t="shared" si="11"/>
        <v>0</v>
      </c>
    </row>
    <row r="206" spans="2:8" ht="21.75" customHeight="1">
      <c r="B206" s="86" t="s">
        <v>275</v>
      </c>
      <c r="C206" s="48" t="s">
        <v>376</v>
      </c>
      <c r="D206" s="154"/>
      <c r="E206" s="154"/>
      <c r="F206" s="170">
        <v>0</v>
      </c>
      <c r="G206" s="170">
        <v>0</v>
      </c>
      <c r="H206" s="157">
        <f>E206*G206</f>
        <v>0</v>
      </c>
    </row>
    <row r="207" spans="2:8" s="38" customFormat="1" ht="33.75" customHeight="1">
      <c r="B207" s="36" t="s">
        <v>37</v>
      </c>
      <c r="C207" s="42" t="s">
        <v>578</v>
      </c>
      <c r="D207" s="160">
        <f>SUM(D208:D212)</f>
        <v>0</v>
      </c>
      <c r="E207" s="160">
        <f>SUM(E208:E212)</f>
        <v>0</v>
      </c>
      <c r="F207" s="171"/>
      <c r="G207" s="171"/>
      <c r="H207" s="160">
        <f>SUM(H208:H212)</f>
        <v>0</v>
      </c>
    </row>
    <row r="208" spans="2:8" ht="21.75" customHeight="1">
      <c r="B208" s="86" t="s">
        <v>324</v>
      </c>
      <c r="C208" s="48" t="s">
        <v>372</v>
      </c>
      <c r="D208" s="154"/>
      <c r="E208" s="154"/>
      <c r="F208" s="170">
        <v>0.15</v>
      </c>
      <c r="G208" s="170">
        <v>0.15</v>
      </c>
      <c r="H208" s="157">
        <f>E208*G208</f>
        <v>0</v>
      </c>
    </row>
    <row r="209" spans="2:8" ht="23.25" customHeight="1">
      <c r="B209" s="86" t="s">
        <v>325</v>
      </c>
      <c r="C209" s="48" t="s">
        <v>373</v>
      </c>
      <c r="D209" s="154"/>
      <c r="E209" s="154"/>
      <c r="F209" s="170">
        <v>0.15</v>
      </c>
      <c r="G209" s="170">
        <v>0.15</v>
      </c>
      <c r="H209" s="157">
        <f t="shared" ref="H209:H211" si="12">E209*G209</f>
        <v>0</v>
      </c>
    </row>
    <row r="210" spans="2:8" ht="20.25" customHeight="1">
      <c r="B210" s="86" t="s">
        <v>326</v>
      </c>
      <c r="C210" s="48" t="s">
        <v>374</v>
      </c>
      <c r="D210" s="154"/>
      <c r="E210" s="154"/>
      <c r="F210" s="170">
        <v>0.15</v>
      </c>
      <c r="G210" s="170">
        <v>0.15</v>
      </c>
      <c r="H210" s="157">
        <f t="shared" si="12"/>
        <v>0</v>
      </c>
    </row>
    <row r="211" spans="2:8" ht="19.5" customHeight="1">
      <c r="B211" s="86" t="s">
        <v>327</v>
      </c>
      <c r="C211" s="48" t="s">
        <v>375</v>
      </c>
      <c r="D211" s="154"/>
      <c r="E211" s="154"/>
      <c r="F211" s="170">
        <v>0.15</v>
      </c>
      <c r="G211" s="170">
        <v>0.15</v>
      </c>
      <c r="H211" s="157">
        <f t="shared" si="12"/>
        <v>0</v>
      </c>
    </row>
    <row r="212" spans="2:8" ht="21.75" customHeight="1">
      <c r="B212" s="86" t="s">
        <v>328</v>
      </c>
      <c r="C212" s="48" t="s">
        <v>376</v>
      </c>
      <c r="D212" s="154"/>
      <c r="E212" s="154"/>
      <c r="F212" s="170">
        <v>0.15</v>
      </c>
      <c r="G212" s="170">
        <v>0.15</v>
      </c>
      <c r="H212" s="157">
        <f>E212*G212</f>
        <v>0</v>
      </c>
    </row>
    <row r="213" spans="2:8" s="38" customFormat="1" ht="55.5" customHeight="1">
      <c r="B213" s="36" t="s">
        <v>38</v>
      </c>
      <c r="C213" s="36" t="s">
        <v>920</v>
      </c>
      <c r="D213" s="160">
        <f>SUM(D214:D218)</f>
        <v>0</v>
      </c>
      <c r="E213" s="160">
        <f>SUM(E214:E218)</f>
        <v>0</v>
      </c>
      <c r="F213" s="171"/>
      <c r="G213" s="171"/>
      <c r="H213" s="160">
        <f>SUM(H214:H218)</f>
        <v>0</v>
      </c>
    </row>
    <row r="214" spans="2:8" ht="24" customHeight="1">
      <c r="B214" s="86" t="s">
        <v>329</v>
      </c>
      <c r="C214" s="48" t="s">
        <v>372</v>
      </c>
      <c r="D214" s="158"/>
      <c r="E214" s="158"/>
      <c r="F214" s="170">
        <v>0.25</v>
      </c>
      <c r="G214" s="170">
        <v>0.25</v>
      </c>
      <c r="H214" s="157">
        <f>E214*G214</f>
        <v>0</v>
      </c>
    </row>
    <row r="215" spans="2:8" ht="27.75" customHeight="1">
      <c r="B215" s="86" t="s">
        <v>330</v>
      </c>
      <c r="C215" s="48" t="s">
        <v>373</v>
      </c>
      <c r="D215" s="158"/>
      <c r="E215" s="158"/>
      <c r="F215" s="170">
        <v>0.25</v>
      </c>
      <c r="G215" s="170">
        <v>0.25</v>
      </c>
      <c r="H215" s="157">
        <f t="shared" ref="H215:H217" si="13">E215*G215</f>
        <v>0</v>
      </c>
    </row>
    <row r="216" spans="2:8" ht="23.25" customHeight="1">
      <c r="B216" s="86" t="s">
        <v>331</v>
      </c>
      <c r="C216" s="48" t="s">
        <v>374</v>
      </c>
      <c r="D216" s="158"/>
      <c r="E216" s="158"/>
      <c r="F216" s="170">
        <v>0.25</v>
      </c>
      <c r="G216" s="170">
        <v>0.25</v>
      </c>
      <c r="H216" s="157">
        <f t="shared" si="13"/>
        <v>0</v>
      </c>
    </row>
    <row r="217" spans="2:8" ht="24" customHeight="1">
      <c r="B217" s="86" t="s">
        <v>332</v>
      </c>
      <c r="C217" s="48" t="s">
        <v>375</v>
      </c>
      <c r="D217" s="158"/>
      <c r="E217" s="158"/>
      <c r="F217" s="170">
        <v>0.25</v>
      </c>
      <c r="G217" s="170">
        <v>0.25</v>
      </c>
      <c r="H217" s="157">
        <f t="shared" si="13"/>
        <v>0</v>
      </c>
    </row>
    <row r="218" spans="2:8" ht="27.75" customHeight="1">
      <c r="B218" s="86" t="s">
        <v>333</v>
      </c>
      <c r="C218" s="48" t="s">
        <v>376</v>
      </c>
      <c r="D218" s="158"/>
      <c r="E218" s="158"/>
      <c r="F218" s="170">
        <v>0.25</v>
      </c>
      <c r="G218" s="170">
        <v>0.25</v>
      </c>
      <c r="H218" s="157">
        <f>E218*G218</f>
        <v>0</v>
      </c>
    </row>
    <row r="219" spans="2:8" s="38" customFormat="1" ht="41.25" customHeight="1">
      <c r="B219" s="36" t="s">
        <v>39</v>
      </c>
      <c r="C219" s="36" t="s">
        <v>579</v>
      </c>
      <c r="D219" s="160">
        <f>SUM(D220:D224)</f>
        <v>0</v>
      </c>
      <c r="E219" s="160">
        <f>SUM(E220:E224)</f>
        <v>0</v>
      </c>
      <c r="F219" s="171"/>
      <c r="G219" s="171"/>
      <c r="H219" s="160">
        <f>SUM(H220:H224)</f>
        <v>0</v>
      </c>
    </row>
    <row r="220" spans="2:8" ht="27" customHeight="1">
      <c r="B220" s="86" t="s">
        <v>334</v>
      </c>
      <c r="C220" s="48" t="s">
        <v>372</v>
      </c>
      <c r="D220" s="154"/>
      <c r="E220" s="154"/>
      <c r="F220" s="170">
        <v>0.25</v>
      </c>
      <c r="G220" s="170">
        <v>0.25</v>
      </c>
      <c r="H220" s="157">
        <f>E220*G220</f>
        <v>0</v>
      </c>
    </row>
    <row r="221" spans="2:8" ht="20.25" customHeight="1">
      <c r="B221" s="86" t="s">
        <v>335</v>
      </c>
      <c r="C221" s="48" t="s">
        <v>373</v>
      </c>
      <c r="D221" s="154"/>
      <c r="E221" s="154"/>
      <c r="F221" s="170">
        <v>0.25</v>
      </c>
      <c r="G221" s="170">
        <v>0.25</v>
      </c>
      <c r="H221" s="157">
        <f t="shared" ref="H221:H223" si="14">E221*G221</f>
        <v>0</v>
      </c>
    </row>
    <row r="222" spans="2:8" ht="23.25" customHeight="1">
      <c r="B222" s="86" t="s">
        <v>336</v>
      </c>
      <c r="C222" s="48" t="s">
        <v>374</v>
      </c>
      <c r="D222" s="154"/>
      <c r="E222" s="154"/>
      <c r="F222" s="170">
        <v>0.25</v>
      </c>
      <c r="G222" s="170">
        <v>0.25</v>
      </c>
      <c r="H222" s="157">
        <f t="shared" si="14"/>
        <v>0</v>
      </c>
    </row>
    <row r="223" spans="2:8" ht="24" customHeight="1">
      <c r="B223" s="86" t="s">
        <v>337</v>
      </c>
      <c r="C223" s="48" t="s">
        <v>375</v>
      </c>
      <c r="D223" s="154"/>
      <c r="E223" s="154"/>
      <c r="F223" s="170">
        <v>0.25</v>
      </c>
      <c r="G223" s="170">
        <v>0.25</v>
      </c>
      <c r="H223" s="157">
        <f t="shared" si="14"/>
        <v>0</v>
      </c>
    </row>
    <row r="224" spans="2:8" ht="25.5" customHeight="1">
      <c r="B224" s="86" t="s">
        <v>338</v>
      </c>
      <c r="C224" s="48" t="s">
        <v>376</v>
      </c>
      <c r="D224" s="154"/>
      <c r="E224" s="154"/>
      <c r="F224" s="170">
        <v>0.25</v>
      </c>
      <c r="G224" s="170">
        <v>0.25</v>
      </c>
      <c r="H224" s="157">
        <f>E224*G224</f>
        <v>0</v>
      </c>
    </row>
    <row r="225" spans="2:8" s="38" customFormat="1" ht="23.25" customHeight="1">
      <c r="B225" s="36" t="s">
        <v>40</v>
      </c>
      <c r="C225" s="36" t="s">
        <v>580</v>
      </c>
      <c r="D225" s="160">
        <f>SUM(D226:D230)</f>
        <v>0</v>
      </c>
      <c r="E225" s="160">
        <f>SUM(E226:E230)</f>
        <v>0</v>
      </c>
      <c r="F225" s="171"/>
      <c r="G225" s="171"/>
      <c r="H225" s="160">
        <f>SUM(H226:H230)</f>
        <v>0</v>
      </c>
    </row>
    <row r="226" spans="2:8" ht="20.25" customHeight="1">
      <c r="B226" s="86" t="s">
        <v>339</v>
      </c>
      <c r="C226" s="48" t="s">
        <v>372</v>
      </c>
      <c r="D226" s="154"/>
      <c r="E226" s="154"/>
      <c r="F226" s="170">
        <v>0.5</v>
      </c>
      <c r="G226" s="170">
        <v>0.5</v>
      </c>
      <c r="H226" s="157">
        <f>E226*G226</f>
        <v>0</v>
      </c>
    </row>
    <row r="227" spans="2:8" ht="20.25" customHeight="1">
      <c r="B227" s="86" t="s">
        <v>340</v>
      </c>
      <c r="C227" s="48" t="s">
        <v>373</v>
      </c>
      <c r="D227" s="154"/>
      <c r="E227" s="154"/>
      <c r="F227" s="170">
        <v>0.5</v>
      </c>
      <c r="G227" s="170">
        <v>0.5</v>
      </c>
      <c r="H227" s="157">
        <f t="shared" ref="H227:H229" si="15">E227*G227</f>
        <v>0</v>
      </c>
    </row>
    <row r="228" spans="2:8" ht="20.25" customHeight="1">
      <c r="B228" s="86" t="s">
        <v>341</v>
      </c>
      <c r="C228" s="48" t="s">
        <v>374</v>
      </c>
      <c r="D228" s="154"/>
      <c r="E228" s="154"/>
      <c r="F228" s="170">
        <v>0.5</v>
      </c>
      <c r="G228" s="170">
        <v>0.5</v>
      </c>
      <c r="H228" s="157">
        <f t="shared" si="15"/>
        <v>0</v>
      </c>
    </row>
    <row r="229" spans="2:8" ht="20.25" customHeight="1">
      <c r="B229" s="86" t="s">
        <v>342</v>
      </c>
      <c r="C229" s="48" t="s">
        <v>375</v>
      </c>
      <c r="D229" s="154"/>
      <c r="E229" s="154"/>
      <c r="F229" s="170">
        <v>0.5</v>
      </c>
      <c r="G229" s="170">
        <v>0.5</v>
      </c>
      <c r="H229" s="157">
        <f t="shared" si="15"/>
        <v>0</v>
      </c>
    </row>
    <row r="230" spans="2:8" ht="24" customHeight="1">
      <c r="B230" s="86" t="s">
        <v>343</v>
      </c>
      <c r="C230" s="48" t="s">
        <v>376</v>
      </c>
      <c r="D230" s="154"/>
      <c r="E230" s="154"/>
      <c r="F230" s="170">
        <v>0.5</v>
      </c>
      <c r="G230" s="170">
        <v>0.5</v>
      </c>
      <c r="H230" s="157">
        <f>E230*G230</f>
        <v>0</v>
      </c>
    </row>
    <row r="231" spans="2:8" s="38" customFormat="1" ht="41.25" customHeight="1">
      <c r="B231" s="36" t="s">
        <v>41</v>
      </c>
      <c r="C231" s="36" t="s">
        <v>581</v>
      </c>
      <c r="D231" s="160">
        <f>SUM(D232:D236)</f>
        <v>0</v>
      </c>
      <c r="E231" s="160">
        <f>SUM(E232:E236)</f>
        <v>0</v>
      </c>
      <c r="F231" s="171"/>
      <c r="G231" s="171"/>
      <c r="H231" s="160">
        <f>SUM(H232:H236)</f>
        <v>0</v>
      </c>
    </row>
    <row r="232" spans="2:8" ht="20.25" customHeight="1">
      <c r="B232" s="86" t="s">
        <v>344</v>
      </c>
      <c r="C232" s="48" t="s">
        <v>372</v>
      </c>
      <c r="D232" s="158"/>
      <c r="E232" s="158"/>
      <c r="F232" s="170">
        <v>1</v>
      </c>
      <c r="G232" s="170">
        <v>1</v>
      </c>
      <c r="H232" s="157">
        <f>E232*G232</f>
        <v>0</v>
      </c>
    </row>
    <row r="233" spans="2:8" ht="25.5" customHeight="1">
      <c r="B233" s="86" t="s">
        <v>345</v>
      </c>
      <c r="C233" s="48" t="s">
        <v>373</v>
      </c>
      <c r="D233" s="158"/>
      <c r="E233" s="158"/>
      <c r="F233" s="170">
        <v>1</v>
      </c>
      <c r="G233" s="170">
        <v>1</v>
      </c>
      <c r="H233" s="157">
        <f t="shared" ref="H233:H235" si="16">E233*G233</f>
        <v>0</v>
      </c>
    </row>
    <row r="234" spans="2:8" ht="19.5" customHeight="1">
      <c r="B234" s="86" t="s">
        <v>346</v>
      </c>
      <c r="C234" s="48" t="s">
        <v>374</v>
      </c>
      <c r="D234" s="158"/>
      <c r="E234" s="158"/>
      <c r="F234" s="170">
        <v>1</v>
      </c>
      <c r="G234" s="170">
        <v>1</v>
      </c>
      <c r="H234" s="157">
        <f t="shared" si="16"/>
        <v>0</v>
      </c>
    </row>
    <row r="235" spans="2:8" ht="20.25" customHeight="1">
      <c r="B235" s="86" t="s">
        <v>347</v>
      </c>
      <c r="C235" s="48" t="s">
        <v>375</v>
      </c>
      <c r="D235" s="158"/>
      <c r="E235" s="158"/>
      <c r="F235" s="170">
        <v>1</v>
      </c>
      <c r="G235" s="170">
        <v>1</v>
      </c>
      <c r="H235" s="157">
        <f t="shared" si="16"/>
        <v>0</v>
      </c>
    </row>
    <row r="236" spans="2:8" ht="24" customHeight="1">
      <c r="B236" s="86" t="s">
        <v>348</v>
      </c>
      <c r="C236" s="48" t="s">
        <v>376</v>
      </c>
      <c r="D236" s="158"/>
      <c r="E236" s="158"/>
      <c r="F236" s="170">
        <v>1</v>
      </c>
      <c r="G236" s="170">
        <v>1</v>
      </c>
      <c r="H236" s="157">
        <f>E236*G236</f>
        <v>0</v>
      </c>
    </row>
    <row r="237" spans="2:8" s="38" customFormat="1" ht="25.5" customHeight="1">
      <c r="B237" s="36" t="s">
        <v>42</v>
      </c>
      <c r="C237" s="36" t="s">
        <v>921</v>
      </c>
      <c r="D237" s="160">
        <f>SUM(D238:D242)</f>
        <v>0</v>
      </c>
      <c r="E237" s="160">
        <f>SUM(E238:E242)</f>
        <v>0</v>
      </c>
      <c r="F237" s="171"/>
      <c r="G237" s="171"/>
      <c r="H237" s="160">
        <f>SUM(H238:H242)</f>
        <v>0</v>
      </c>
    </row>
    <row r="238" spans="2:8" ht="19.5" customHeight="1">
      <c r="B238" s="87" t="s">
        <v>349</v>
      </c>
      <c r="C238" s="54" t="s">
        <v>372</v>
      </c>
      <c r="D238" s="157">
        <f>SUMIF($C$196:$C$236,C238,$D$196:$D$236)</f>
        <v>0</v>
      </c>
      <c r="E238" s="157">
        <f>SUMIF($C$196:$C$236,C238,$E$196:$E$236)</f>
        <v>0</v>
      </c>
      <c r="F238" s="170"/>
      <c r="G238" s="170"/>
      <c r="H238" s="157">
        <f>SUMIF($C$196:$C$236,C238,$H$196:$H$236)</f>
        <v>0</v>
      </c>
    </row>
    <row r="239" spans="2:8" ht="18" customHeight="1">
      <c r="B239" s="87" t="s">
        <v>350</v>
      </c>
      <c r="C239" s="54" t="s">
        <v>373</v>
      </c>
      <c r="D239" s="157">
        <f>SUMIF($C$196:$C$236,C239,$D$196:$D$236)</f>
        <v>0</v>
      </c>
      <c r="E239" s="157">
        <f t="shared" ref="E239:E242" si="17">SUMIF($C$196:$C$236,C239,$E$196:$E$236)</f>
        <v>0</v>
      </c>
      <c r="F239" s="170"/>
      <c r="G239" s="170"/>
      <c r="H239" s="157">
        <f>SUMIF($C$196:$C$236,C239,$H$196:$H$236)</f>
        <v>0</v>
      </c>
    </row>
    <row r="240" spans="2:8" ht="20.25" customHeight="1">
      <c r="B240" s="87" t="s">
        <v>351</v>
      </c>
      <c r="C240" s="54" t="s">
        <v>374</v>
      </c>
      <c r="D240" s="157">
        <f t="shared" ref="D240:D241" si="18">SUMIF($C$196:$C$236,C240,$D$196:$D$236)</f>
        <v>0</v>
      </c>
      <c r="E240" s="157">
        <f t="shared" si="17"/>
        <v>0</v>
      </c>
      <c r="F240" s="170"/>
      <c r="G240" s="170"/>
      <c r="H240" s="157">
        <f>SUMIF($C$196:$C$236,C240,$H$196:$H$236)</f>
        <v>0</v>
      </c>
    </row>
    <row r="241" spans="2:8" ht="18" customHeight="1">
      <c r="B241" s="87" t="s">
        <v>352</v>
      </c>
      <c r="C241" s="54" t="s">
        <v>375</v>
      </c>
      <c r="D241" s="157">
        <f t="shared" si="18"/>
        <v>0</v>
      </c>
      <c r="E241" s="157">
        <f t="shared" si="17"/>
        <v>0</v>
      </c>
      <c r="F241" s="170"/>
      <c r="G241" s="170"/>
      <c r="H241" s="157">
        <f>SUMIF($C$196:$C$236,C241,$H$196:$H$236)</f>
        <v>0</v>
      </c>
    </row>
    <row r="242" spans="2:8" ht="23.25" customHeight="1">
      <c r="B242" s="87" t="s">
        <v>353</v>
      </c>
      <c r="C242" s="54" t="s">
        <v>376</v>
      </c>
      <c r="D242" s="157">
        <f>SUMIF($C$196:$C$236,C242,$D$196:$D$236)</f>
        <v>0</v>
      </c>
      <c r="E242" s="157">
        <f t="shared" si="17"/>
        <v>0</v>
      </c>
      <c r="F242" s="170"/>
      <c r="G242" s="170"/>
      <c r="H242" s="157">
        <f>SUMIF($C$196:$C$236,C242,$H$196:$H$236)</f>
        <v>0</v>
      </c>
    </row>
    <row r="243" spans="2:8" ht="27.75" customHeight="1">
      <c r="B243" s="36" t="s">
        <v>276</v>
      </c>
      <c r="C243" s="36" t="s">
        <v>922</v>
      </c>
      <c r="D243" s="160">
        <f>SUM(D244:D248)</f>
        <v>0</v>
      </c>
      <c r="E243" s="160">
        <f>SUM(E244:E248)</f>
        <v>0</v>
      </c>
      <c r="F243" s="170"/>
      <c r="G243" s="170"/>
      <c r="H243" s="160">
        <f>SUM(H244:H248)</f>
        <v>0</v>
      </c>
    </row>
    <row r="244" spans="2:8" ht="24" customHeight="1">
      <c r="B244" s="87" t="s">
        <v>354</v>
      </c>
      <c r="C244" s="54" t="s">
        <v>372</v>
      </c>
      <c r="D244" s="157">
        <f>SUMIF($C$188:$C$192,C244,$D$188:$D$192)+SUMIF($C$238:$C$242,C244,$D$238:$D$242)</f>
        <v>0</v>
      </c>
      <c r="E244" s="157">
        <f>SUMIF($C$188:$C$192,C244,$E$188:$E$192)+SUMIF($C$238:$C$242,C244,$E$238:$E$242)</f>
        <v>0</v>
      </c>
      <c r="F244" s="170"/>
      <c r="G244" s="170"/>
      <c r="H244" s="157">
        <f>SUMIF($C$188:$C$192,C244,$H$188:$H$192)+SUMIF($C$238:$C$242,C244,$H$238:$H$242)</f>
        <v>0</v>
      </c>
    </row>
    <row r="245" spans="2:8" ht="23.25" customHeight="1">
      <c r="B245" s="87" t="s">
        <v>355</v>
      </c>
      <c r="C245" s="54" t="s">
        <v>373</v>
      </c>
      <c r="D245" s="157">
        <f>SUMIF($C$188:$C$192,C245,$D$188:$D$192)+SUMIF($C$238:$C$242,C245,$D$238:$D$242)</f>
        <v>0</v>
      </c>
      <c r="E245" s="157">
        <f>SUMIF($C$188:$C$192,C245,$E$188:$E$192)+SUMIF($C$238:$C$242,C245,$E$238:$E$242)</f>
        <v>0</v>
      </c>
      <c r="F245" s="170"/>
      <c r="G245" s="170"/>
      <c r="H245" s="157">
        <f>SUMIF($C$188:$C$192,C245,$H$188:$H$192)+SUMIF($C$238:$C$242,C245,$H$238:$H$242)</f>
        <v>0</v>
      </c>
    </row>
    <row r="246" spans="2:8" ht="21.75" customHeight="1">
      <c r="B246" s="87" t="s">
        <v>356</v>
      </c>
      <c r="C246" s="54" t="s">
        <v>374</v>
      </c>
      <c r="D246" s="157">
        <f>SUMIF($C$188:$C$192,C246,$D$188:$D$192)+SUMIF($C$238:$C$242,C246,$D$238:$D$242)</f>
        <v>0</v>
      </c>
      <c r="E246" s="157">
        <f>SUMIF($C$188:$C$192,C246,$E$188:$E$192)+SUMIF($C$238:$C$242,C246,$E$238:$E$242)</f>
        <v>0</v>
      </c>
      <c r="F246" s="170"/>
      <c r="G246" s="170"/>
      <c r="H246" s="157">
        <f>SUMIF($C$188:$C$192,C246,$H$188:$H$192)+SUMIF($C$238:$C$242,C246,$H$238:$H$242)</f>
        <v>0</v>
      </c>
    </row>
    <row r="247" spans="2:8" ht="21.75" customHeight="1">
      <c r="B247" s="87" t="s">
        <v>357</v>
      </c>
      <c r="C247" s="54" t="s">
        <v>375</v>
      </c>
      <c r="D247" s="157">
        <f>SUMIF($C$188:$C$192,C247,$D$188:$D$192)+SUMIF($C$238:$C$242,C247,$D$238:$D$242)</f>
        <v>0</v>
      </c>
      <c r="E247" s="157">
        <f>SUMIF($C$188:$C$192,C247,$E$188:$E$192)+SUMIF($C$238:$C$242,C247,$E$238:$E$242)</f>
        <v>0</v>
      </c>
      <c r="F247" s="170"/>
      <c r="G247" s="170"/>
      <c r="H247" s="157">
        <f>SUMIF($C$188:$C$192,C247,$H$188:$H$192)+SUMIF($C$238:$C$242,C247,$H$238:$H$242)</f>
        <v>0</v>
      </c>
    </row>
    <row r="248" spans="2:8" ht="25.5" customHeight="1">
      <c r="B248" s="88" t="s">
        <v>358</v>
      </c>
      <c r="C248" s="89" t="s">
        <v>376</v>
      </c>
      <c r="D248" s="175">
        <f>SUMIF($C$188:$C$192,C248,$D$188:$D$192)+SUMIF($C$238:$C$242,C248,$D$238:$D$242)</f>
        <v>0</v>
      </c>
      <c r="E248" s="175">
        <f>SUMIF($C$188:$C$192,C248,$E$188:$E$192)+SUMIF($C$238:$C$242,C248,$E$238:$E$242)</f>
        <v>0</v>
      </c>
      <c r="F248" s="176"/>
      <c r="G248" s="176"/>
      <c r="H248" s="175">
        <f>SUMIF($C$188:$C$192,C248,$H$188:$H$192)+SUMIF($C$238:$C$242,C248,$H$238:$H$242)</f>
        <v>0</v>
      </c>
    </row>
    <row r="249" spans="2:8" s="38" customFormat="1" ht="25.5" customHeight="1">
      <c r="B249" s="39" t="s">
        <v>54</v>
      </c>
      <c r="C249" s="40" t="s">
        <v>219</v>
      </c>
      <c r="D249" s="200"/>
      <c r="E249" s="200"/>
      <c r="F249" s="201"/>
      <c r="G249" s="201"/>
      <c r="H249" s="202"/>
    </row>
    <row r="250" spans="2:8" s="38" customFormat="1" ht="29.25" customHeight="1">
      <c r="B250" s="39"/>
      <c r="C250" s="40" t="s">
        <v>550</v>
      </c>
      <c r="D250" s="200"/>
      <c r="E250" s="200"/>
      <c r="F250" s="201"/>
      <c r="G250" s="201"/>
      <c r="H250" s="202"/>
    </row>
    <row r="251" spans="2:8" s="38" customFormat="1" ht="25.5" customHeight="1">
      <c r="B251" s="81" t="s">
        <v>57</v>
      </c>
      <c r="C251" s="81" t="s">
        <v>485</v>
      </c>
      <c r="D251" s="189"/>
      <c r="E251" s="189">
        <f>SUM(E252:E256)</f>
        <v>0</v>
      </c>
      <c r="F251" s="190"/>
      <c r="G251" s="190"/>
      <c r="H251" s="189">
        <f>SUM(H252:H256)</f>
        <v>0</v>
      </c>
    </row>
    <row r="252" spans="2:8" s="72" customFormat="1" ht="20.25" customHeight="1">
      <c r="B252" s="48" t="s">
        <v>362</v>
      </c>
      <c r="C252" s="48" t="s">
        <v>372</v>
      </c>
      <c r="D252" s="172"/>
      <c r="E252" s="154"/>
      <c r="F252" s="170">
        <v>1</v>
      </c>
      <c r="G252" s="170">
        <v>1</v>
      </c>
      <c r="H252" s="157">
        <f>E252*G252</f>
        <v>0</v>
      </c>
    </row>
    <row r="253" spans="2:8" s="72" customFormat="1" ht="23.25" customHeight="1">
      <c r="B253" s="48" t="s">
        <v>363</v>
      </c>
      <c r="C253" s="48" t="s">
        <v>373</v>
      </c>
      <c r="D253" s="172"/>
      <c r="E253" s="154"/>
      <c r="F253" s="170">
        <v>1</v>
      </c>
      <c r="G253" s="170">
        <v>1</v>
      </c>
      <c r="H253" s="157">
        <f>E253*G253</f>
        <v>0</v>
      </c>
    </row>
    <row r="254" spans="2:8" s="72" customFormat="1" ht="19.5" customHeight="1">
      <c r="B254" s="48" t="s">
        <v>364</v>
      </c>
      <c r="C254" s="48" t="s">
        <v>374</v>
      </c>
      <c r="D254" s="172"/>
      <c r="E254" s="154"/>
      <c r="F254" s="170">
        <v>1</v>
      </c>
      <c r="G254" s="170">
        <v>1</v>
      </c>
      <c r="H254" s="157">
        <f>E254*G254</f>
        <v>0</v>
      </c>
    </row>
    <row r="255" spans="2:8" s="72" customFormat="1" ht="20.25" customHeight="1">
      <c r="B255" s="48" t="s">
        <v>365</v>
      </c>
      <c r="C255" s="48" t="s">
        <v>375</v>
      </c>
      <c r="D255" s="172"/>
      <c r="E255" s="154"/>
      <c r="F255" s="170">
        <v>1</v>
      </c>
      <c r="G255" s="170">
        <v>1</v>
      </c>
      <c r="H255" s="157">
        <f>E255*G255</f>
        <v>0</v>
      </c>
    </row>
    <row r="256" spans="2:8" s="72" customFormat="1" ht="21.75" customHeight="1">
      <c r="B256" s="100" t="s">
        <v>366</v>
      </c>
      <c r="C256" s="100" t="s">
        <v>376</v>
      </c>
      <c r="D256" s="203"/>
      <c r="E256" s="204"/>
      <c r="F256" s="176">
        <v>1</v>
      </c>
      <c r="G256" s="176">
        <v>1</v>
      </c>
      <c r="H256" s="175">
        <f>E256*G256</f>
        <v>0</v>
      </c>
    </row>
    <row r="257" spans="2:8" s="38" customFormat="1" ht="24" customHeight="1">
      <c r="B257" s="39"/>
      <c r="C257" s="40" t="s">
        <v>230</v>
      </c>
      <c r="D257" s="200"/>
      <c r="E257" s="200"/>
      <c r="F257" s="201"/>
      <c r="G257" s="201"/>
      <c r="H257" s="202"/>
    </row>
    <row r="258" spans="2:8" s="38" customFormat="1" ht="48" customHeight="1">
      <c r="B258" s="81" t="s">
        <v>58</v>
      </c>
      <c r="C258" s="81" t="s">
        <v>220</v>
      </c>
      <c r="D258" s="189"/>
      <c r="E258" s="189">
        <f>SUM(E259:E263)</f>
        <v>0</v>
      </c>
      <c r="F258" s="190"/>
      <c r="G258" s="190"/>
      <c r="H258" s="189">
        <f>SUM(H259:H263)</f>
        <v>0</v>
      </c>
    </row>
    <row r="259" spans="2:8">
      <c r="B259" s="86" t="s">
        <v>367</v>
      </c>
      <c r="C259" s="86" t="s">
        <v>372</v>
      </c>
      <c r="D259" s="157"/>
      <c r="E259" s="154"/>
      <c r="F259" s="170">
        <v>1</v>
      </c>
      <c r="G259" s="170">
        <v>1</v>
      </c>
      <c r="H259" s="157">
        <f>E259*G259</f>
        <v>0</v>
      </c>
    </row>
    <row r="260" spans="2:8">
      <c r="B260" s="86" t="s">
        <v>368</v>
      </c>
      <c r="C260" s="86" t="s">
        <v>373</v>
      </c>
      <c r="D260" s="157"/>
      <c r="E260" s="154"/>
      <c r="F260" s="170">
        <v>1</v>
      </c>
      <c r="G260" s="170">
        <v>1</v>
      </c>
      <c r="H260" s="157">
        <f>E260*G260</f>
        <v>0</v>
      </c>
    </row>
    <row r="261" spans="2:8">
      <c r="B261" s="86" t="s">
        <v>369</v>
      </c>
      <c r="C261" s="86" t="s">
        <v>374</v>
      </c>
      <c r="D261" s="157"/>
      <c r="E261" s="154"/>
      <c r="F261" s="170">
        <v>1</v>
      </c>
      <c r="G261" s="170">
        <v>1</v>
      </c>
      <c r="H261" s="157">
        <f>E261*G261</f>
        <v>0</v>
      </c>
    </row>
    <row r="262" spans="2:8">
      <c r="B262" s="86" t="s">
        <v>370</v>
      </c>
      <c r="C262" s="86" t="s">
        <v>375</v>
      </c>
      <c r="D262" s="157"/>
      <c r="E262" s="154"/>
      <c r="F262" s="170">
        <v>1</v>
      </c>
      <c r="G262" s="170">
        <v>1</v>
      </c>
      <c r="H262" s="157">
        <f>E262*G262</f>
        <v>0</v>
      </c>
    </row>
    <row r="263" spans="2:8">
      <c r="B263" s="86" t="s">
        <v>371</v>
      </c>
      <c r="C263" s="86" t="s">
        <v>376</v>
      </c>
      <c r="D263" s="157"/>
      <c r="E263" s="154"/>
      <c r="F263" s="170">
        <v>1</v>
      </c>
      <c r="G263" s="170">
        <v>1</v>
      </c>
      <c r="H263" s="157">
        <f>E263*G263</f>
        <v>0</v>
      </c>
    </row>
    <row r="264" spans="2:8" s="38" customFormat="1" ht="45.75" customHeight="1">
      <c r="B264" s="36" t="s">
        <v>59</v>
      </c>
      <c r="C264" s="36" t="s">
        <v>221</v>
      </c>
      <c r="D264" s="160"/>
      <c r="E264" s="160">
        <f>SUM(E265:E269)</f>
        <v>0</v>
      </c>
      <c r="F264" s="171"/>
      <c r="G264" s="171"/>
      <c r="H264" s="160">
        <f>SUM(H265:H269)</f>
        <v>0</v>
      </c>
    </row>
    <row r="265" spans="2:8" ht="19.5" customHeight="1">
      <c r="B265" s="86" t="s">
        <v>378</v>
      </c>
      <c r="C265" s="86" t="s">
        <v>372</v>
      </c>
      <c r="D265" s="157"/>
      <c r="E265" s="154"/>
      <c r="F265" s="170">
        <v>0</v>
      </c>
      <c r="G265" s="170">
        <v>0</v>
      </c>
      <c r="H265" s="157">
        <f>E265*G265</f>
        <v>0</v>
      </c>
    </row>
    <row r="266" spans="2:8" ht="20.25" customHeight="1">
      <c r="B266" s="86" t="s">
        <v>379</v>
      </c>
      <c r="C266" s="86" t="s">
        <v>373</v>
      </c>
      <c r="D266" s="157"/>
      <c r="E266" s="154"/>
      <c r="F266" s="170">
        <v>0</v>
      </c>
      <c r="G266" s="170">
        <v>0</v>
      </c>
      <c r="H266" s="157">
        <f>E266*G266</f>
        <v>0</v>
      </c>
    </row>
    <row r="267" spans="2:8" ht="19.5" customHeight="1">
      <c r="B267" s="86" t="s">
        <v>380</v>
      </c>
      <c r="C267" s="86" t="s">
        <v>374</v>
      </c>
      <c r="D267" s="157"/>
      <c r="E267" s="154"/>
      <c r="F267" s="170">
        <v>0</v>
      </c>
      <c r="G267" s="170">
        <v>0</v>
      </c>
      <c r="H267" s="157">
        <f>E267*G267</f>
        <v>0</v>
      </c>
    </row>
    <row r="268" spans="2:8" ht="18" customHeight="1">
      <c r="B268" s="86" t="s">
        <v>381</v>
      </c>
      <c r="C268" s="86" t="s">
        <v>375</v>
      </c>
      <c r="D268" s="157"/>
      <c r="E268" s="154"/>
      <c r="F268" s="170">
        <v>0</v>
      </c>
      <c r="G268" s="170">
        <v>0</v>
      </c>
      <c r="H268" s="157">
        <f>E268*G268</f>
        <v>0</v>
      </c>
    </row>
    <row r="269" spans="2:8" ht="21.75" customHeight="1">
      <c r="B269" s="86" t="s">
        <v>382</v>
      </c>
      <c r="C269" s="86" t="s">
        <v>376</v>
      </c>
      <c r="D269" s="157"/>
      <c r="E269" s="154"/>
      <c r="F269" s="170">
        <v>0</v>
      </c>
      <c r="G269" s="170">
        <v>0</v>
      </c>
      <c r="H269" s="157">
        <f>E269*G269</f>
        <v>0</v>
      </c>
    </row>
    <row r="270" spans="2:8" s="72" customFormat="1" ht="55.5" customHeight="1">
      <c r="B270" s="36" t="s">
        <v>60</v>
      </c>
      <c r="C270" s="36" t="s">
        <v>222</v>
      </c>
      <c r="D270" s="160"/>
      <c r="E270" s="160">
        <f>SUM(E271:E275)</f>
        <v>0</v>
      </c>
      <c r="F270" s="171"/>
      <c r="G270" s="171"/>
      <c r="H270" s="160">
        <f>SUM(H271:H275)</f>
        <v>0</v>
      </c>
    </row>
    <row r="271" spans="2:8" ht="23.25" customHeight="1">
      <c r="B271" s="86" t="s">
        <v>383</v>
      </c>
      <c r="C271" s="86" t="s">
        <v>372</v>
      </c>
      <c r="D271" s="157"/>
      <c r="E271" s="154"/>
      <c r="F271" s="170">
        <v>0.2</v>
      </c>
      <c r="G271" s="170">
        <v>0.2</v>
      </c>
      <c r="H271" s="157">
        <f>E271*G271</f>
        <v>0</v>
      </c>
    </row>
    <row r="272" spans="2:8" ht="21.75" customHeight="1">
      <c r="B272" s="86" t="s">
        <v>384</v>
      </c>
      <c r="C272" s="86" t="s">
        <v>373</v>
      </c>
      <c r="D272" s="157"/>
      <c r="E272" s="154"/>
      <c r="F272" s="170">
        <v>0.2</v>
      </c>
      <c r="G272" s="170">
        <v>0.2</v>
      </c>
      <c r="H272" s="157">
        <f>E272*G272</f>
        <v>0</v>
      </c>
    </row>
    <row r="273" spans="2:8" ht="19.5" customHeight="1">
      <c r="B273" s="86" t="s">
        <v>385</v>
      </c>
      <c r="C273" s="86" t="s">
        <v>374</v>
      </c>
      <c r="D273" s="157"/>
      <c r="E273" s="154"/>
      <c r="F273" s="170">
        <v>0.2</v>
      </c>
      <c r="G273" s="170">
        <v>0.2</v>
      </c>
      <c r="H273" s="157">
        <f>E273*G273</f>
        <v>0</v>
      </c>
    </row>
    <row r="274" spans="2:8" ht="20.25" customHeight="1">
      <c r="B274" s="86" t="s">
        <v>386</v>
      </c>
      <c r="C274" s="86" t="s">
        <v>375</v>
      </c>
      <c r="D274" s="157"/>
      <c r="E274" s="154"/>
      <c r="F274" s="170">
        <v>0.2</v>
      </c>
      <c r="G274" s="170">
        <v>0.2</v>
      </c>
      <c r="H274" s="157">
        <f>E274*G274</f>
        <v>0</v>
      </c>
    </row>
    <row r="275" spans="2:8" ht="24" customHeight="1">
      <c r="B275" s="86" t="s">
        <v>387</v>
      </c>
      <c r="C275" s="86" t="s">
        <v>376</v>
      </c>
      <c r="D275" s="157"/>
      <c r="E275" s="154"/>
      <c r="F275" s="170">
        <v>0.2</v>
      </c>
      <c r="G275" s="170">
        <v>0.2</v>
      </c>
      <c r="H275" s="157">
        <f>E275*G275</f>
        <v>0</v>
      </c>
    </row>
    <row r="276" spans="2:8" s="38" customFormat="1" ht="47.25">
      <c r="B276" s="36" t="s">
        <v>61</v>
      </c>
      <c r="C276" s="36" t="s">
        <v>223</v>
      </c>
      <c r="D276" s="160"/>
      <c r="E276" s="160">
        <f>SUM(E277:E281)</f>
        <v>0</v>
      </c>
      <c r="F276" s="171"/>
      <c r="G276" s="171"/>
      <c r="H276" s="160">
        <f>SUM(H277:H281)</f>
        <v>0</v>
      </c>
    </row>
    <row r="277" spans="2:8" ht="23.25" customHeight="1">
      <c r="B277" s="86" t="s">
        <v>388</v>
      </c>
      <c r="C277" s="86" t="s">
        <v>372</v>
      </c>
      <c r="D277" s="157"/>
      <c r="E277" s="154"/>
      <c r="F277" s="170">
        <v>1</v>
      </c>
      <c r="G277" s="170">
        <v>1</v>
      </c>
      <c r="H277" s="157">
        <f>E277*G277</f>
        <v>0</v>
      </c>
    </row>
    <row r="278" spans="2:8" ht="20.25" customHeight="1">
      <c r="B278" s="86" t="s">
        <v>389</v>
      </c>
      <c r="C278" s="86" t="s">
        <v>373</v>
      </c>
      <c r="D278" s="157"/>
      <c r="E278" s="154"/>
      <c r="F278" s="170">
        <v>1</v>
      </c>
      <c r="G278" s="170">
        <v>1</v>
      </c>
      <c r="H278" s="157">
        <f>E278*G278</f>
        <v>0</v>
      </c>
    </row>
    <row r="279" spans="2:8" ht="21.75" customHeight="1">
      <c r="B279" s="86" t="s">
        <v>390</v>
      </c>
      <c r="C279" s="86" t="s">
        <v>374</v>
      </c>
      <c r="D279" s="157"/>
      <c r="E279" s="154"/>
      <c r="F279" s="170">
        <v>1</v>
      </c>
      <c r="G279" s="170">
        <v>1</v>
      </c>
      <c r="H279" s="157">
        <f>E279*G279</f>
        <v>0</v>
      </c>
    </row>
    <row r="280" spans="2:8" ht="19.5" customHeight="1">
      <c r="B280" s="86" t="s">
        <v>391</v>
      </c>
      <c r="C280" s="86" t="s">
        <v>375</v>
      </c>
      <c r="D280" s="157"/>
      <c r="E280" s="154"/>
      <c r="F280" s="170">
        <v>1</v>
      </c>
      <c r="G280" s="170">
        <v>1</v>
      </c>
      <c r="H280" s="157">
        <f>E280*G280</f>
        <v>0</v>
      </c>
    </row>
    <row r="281" spans="2:8" ht="24" customHeight="1">
      <c r="B281" s="86" t="s">
        <v>392</v>
      </c>
      <c r="C281" s="86" t="s">
        <v>376</v>
      </c>
      <c r="D281" s="157"/>
      <c r="E281" s="154"/>
      <c r="F281" s="170">
        <v>1</v>
      </c>
      <c r="G281" s="170">
        <v>1</v>
      </c>
      <c r="H281" s="157">
        <f>E281*G281</f>
        <v>0</v>
      </c>
    </row>
    <row r="282" spans="2:8" s="38" customFormat="1" ht="57" customHeight="1">
      <c r="B282" s="36" t="s">
        <v>62</v>
      </c>
      <c r="C282" s="36" t="s">
        <v>224</v>
      </c>
      <c r="D282" s="160"/>
      <c r="E282" s="160">
        <f>SUM(E283:E287)</f>
        <v>0</v>
      </c>
      <c r="F282" s="171"/>
      <c r="G282" s="171"/>
      <c r="H282" s="160">
        <f>SUM(H283:H287)</f>
        <v>0</v>
      </c>
    </row>
    <row r="283" spans="2:8" ht="23.25" customHeight="1">
      <c r="B283" s="86" t="s">
        <v>393</v>
      </c>
      <c r="C283" s="86" t="s">
        <v>372</v>
      </c>
      <c r="D283" s="157"/>
      <c r="E283" s="154"/>
      <c r="F283" s="170">
        <v>1</v>
      </c>
      <c r="G283" s="170">
        <v>1</v>
      </c>
      <c r="H283" s="157">
        <f>E283*G283</f>
        <v>0</v>
      </c>
    </row>
    <row r="284" spans="2:8" ht="21.75" customHeight="1">
      <c r="B284" s="86" t="s">
        <v>394</v>
      </c>
      <c r="C284" s="86" t="s">
        <v>373</v>
      </c>
      <c r="D284" s="157"/>
      <c r="E284" s="154"/>
      <c r="F284" s="170">
        <v>1</v>
      </c>
      <c r="G284" s="170">
        <v>1</v>
      </c>
      <c r="H284" s="157">
        <f>E284*G284</f>
        <v>0</v>
      </c>
    </row>
    <row r="285" spans="2:8" ht="21.75" customHeight="1">
      <c r="B285" s="86" t="s">
        <v>395</v>
      </c>
      <c r="C285" s="86" t="s">
        <v>374</v>
      </c>
      <c r="D285" s="157"/>
      <c r="E285" s="154"/>
      <c r="F285" s="170">
        <v>1</v>
      </c>
      <c r="G285" s="170">
        <v>1</v>
      </c>
      <c r="H285" s="157">
        <f>E285*G285</f>
        <v>0</v>
      </c>
    </row>
    <row r="286" spans="2:8" ht="20.25" customHeight="1">
      <c r="B286" s="86" t="s">
        <v>396</v>
      </c>
      <c r="C286" s="86" t="s">
        <v>375</v>
      </c>
      <c r="D286" s="157"/>
      <c r="E286" s="154"/>
      <c r="F286" s="170">
        <v>1</v>
      </c>
      <c r="G286" s="170">
        <v>1</v>
      </c>
      <c r="H286" s="157">
        <f>E286*G286</f>
        <v>0</v>
      </c>
    </row>
    <row r="287" spans="2:8" ht="25.5" customHeight="1">
      <c r="B287" s="86" t="s">
        <v>397</v>
      </c>
      <c r="C287" s="86" t="s">
        <v>376</v>
      </c>
      <c r="D287" s="157"/>
      <c r="E287" s="154"/>
      <c r="F287" s="170">
        <v>1</v>
      </c>
      <c r="G287" s="170">
        <v>1</v>
      </c>
      <c r="H287" s="157">
        <f>E287*G287</f>
        <v>0</v>
      </c>
    </row>
    <row r="288" spans="2:8" s="38" customFormat="1" ht="33.75" customHeight="1">
      <c r="B288" s="36" t="s">
        <v>63</v>
      </c>
      <c r="C288" s="36" t="s">
        <v>225</v>
      </c>
      <c r="D288" s="160"/>
      <c r="E288" s="160">
        <f>SUM(E289:E293)</f>
        <v>0</v>
      </c>
      <c r="F288" s="171"/>
      <c r="G288" s="171"/>
      <c r="H288" s="160">
        <f>SUM(H289:H293)</f>
        <v>0</v>
      </c>
    </row>
    <row r="289" spans="2:8" ht="24" customHeight="1">
      <c r="B289" s="86" t="s">
        <v>398</v>
      </c>
      <c r="C289" s="86" t="s">
        <v>372</v>
      </c>
      <c r="D289" s="157"/>
      <c r="E289" s="154"/>
      <c r="F289" s="170">
        <v>1</v>
      </c>
      <c r="G289" s="170">
        <v>1</v>
      </c>
      <c r="H289" s="157">
        <f>E289*G289</f>
        <v>0</v>
      </c>
    </row>
    <row r="290" spans="2:8" ht="21.75" customHeight="1">
      <c r="B290" s="86" t="s">
        <v>399</v>
      </c>
      <c r="C290" s="86" t="s">
        <v>373</v>
      </c>
      <c r="D290" s="157"/>
      <c r="E290" s="154"/>
      <c r="F290" s="170">
        <v>1</v>
      </c>
      <c r="G290" s="170">
        <v>1</v>
      </c>
      <c r="H290" s="157">
        <f>E290*G290</f>
        <v>0</v>
      </c>
    </row>
    <row r="291" spans="2:8" ht="24" customHeight="1">
      <c r="B291" s="86" t="s">
        <v>400</v>
      </c>
      <c r="C291" s="86" t="s">
        <v>374</v>
      </c>
      <c r="D291" s="157"/>
      <c r="E291" s="154"/>
      <c r="F291" s="170">
        <v>1</v>
      </c>
      <c r="G291" s="170">
        <v>1</v>
      </c>
      <c r="H291" s="157">
        <f>E291*G291</f>
        <v>0</v>
      </c>
    </row>
    <row r="292" spans="2:8" ht="19.5" customHeight="1">
      <c r="B292" s="86" t="s">
        <v>401</v>
      </c>
      <c r="C292" s="86" t="s">
        <v>375</v>
      </c>
      <c r="D292" s="157"/>
      <c r="E292" s="154"/>
      <c r="F292" s="170">
        <v>1</v>
      </c>
      <c r="G292" s="170">
        <v>1</v>
      </c>
      <c r="H292" s="157">
        <f>E292*G292</f>
        <v>0</v>
      </c>
    </row>
    <row r="293" spans="2:8" ht="21.75" customHeight="1">
      <c r="B293" s="86" t="s">
        <v>402</v>
      </c>
      <c r="C293" s="86" t="s">
        <v>376</v>
      </c>
      <c r="D293" s="157"/>
      <c r="E293" s="154"/>
      <c r="F293" s="170">
        <v>1</v>
      </c>
      <c r="G293" s="170">
        <v>1</v>
      </c>
      <c r="H293" s="157">
        <f>E293*G293</f>
        <v>0</v>
      </c>
    </row>
    <row r="294" spans="2:8" s="38" customFormat="1" ht="36.75" customHeight="1">
      <c r="B294" s="36" t="s">
        <v>64</v>
      </c>
      <c r="C294" s="36" t="s">
        <v>226</v>
      </c>
      <c r="D294" s="160"/>
      <c r="E294" s="160">
        <f>SUM(E295:E299)</f>
        <v>0</v>
      </c>
      <c r="F294" s="171"/>
      <c r="G294" s="171"/>
      <c r="H294" s="160">
        <f>SUM(H295:H299)</f>
        <v>0</v>
      </c>
    </row>
    <row r="295" spans="2:8" ht="24" customHeight="1">
      <c r="B295" s="86" t="s">
        <v>403</v>
      </c>
      <c r="C295" s="86" t="s">
        <v>372</v>
      </c>
      <c r="D295" s="157"/>
      <c r="E295" s="154"/>
      <c r="F295" s="170" t="s">
        <v>413</v>
      </c>
      <c r="G295" s="170" t="s">
        <v>413</v>
      </c>
      <c r="H295" s="157">
        <f>E295</f>
        <v>0</v>
      </c>
    </row>
    <row r="296" spans="2:8" ht="19.5" customHeight="1">
      <c r="B296" s="86" t="s">
        <v>404</v>
      </c>
      <c r="C296" s="86" t="s">
        <v>373</v>
      </c>
      <c r="D296" s="157"/>
      <c r="E296" s="154"/>
      <c r="F296" s="170" t="s">
        <v>413</v>
      </c>
      <c r="G296" s="170" t="s">
        <v>413</v>
      </c>
      <c r="H296" s="157">
        <f>E296</f>
        <v>0</v>
      </c>
    </row>
    <row r="297" spans="2:8" ht="18" customHeight="1">
      <c r="B297" s="86" t="s">
        <v>405</v>
      </c>
      <c r="C297" s="86" t="s">
        <v>374</v>
      </c>
      <c r="D297" s="157"/>
      <c r="E297" s="154"/>
      <c r="F297" s="170" t="s">
        <v>413</v>
      </c>
      <c r="G297" s="170" t="s">
        <v>413</v>
      </c>
      <c r="H297" s="157">
        <f>E297</f>
        <v>0</v>
      </c>
    </row>
    <row r="298" spans="2:8" ht="21.75" customHeight="1">
      <c r="B298" s="86" t="s">
        <v>406</v>
      </c>
      <c r="C298" s="86" t="s">
        <v>375</v>
      </c>
      <c r="D298" s="157"/>
      <c r="E298" s="154"/>
      <c r="F298" s="170" t="s">
        <v>413</v>
      </c>
      <c r="G298" s="170" t="s">
        <v>413</v>
      </c>
      <c r="H298" s="157">
        <f>E298</f>
        <v>0</v>
      </c>
    </row>
    <row r="299" spans="2:8" ht="27" customHeight="1">
      <c r="B299" s="86" t="s">
        <v>407</v>
      </c>
      <c r="C299" s="86" t="s">
        <v>376</v>
      </c>
      <c r="D299" s="157"/>
      <c r="E299" s="154"/>
      <c r="F299" s="170" t="s">
        <v>413</v>
      </c>
      <c r="G299" s="170" t="s">
        <v>413</v>
      </c>
      <c r="H299" s="157">
        <f>E299</f>
        <v>0</v>
      </c>
    </row>
    <row r="300" spans="2:8" s="38" customFormat="1" ht="35.25" customHeight="1">
      <c r="B300" s="36" t="s">
        <v>227</v>
      </c>
      <c r="C300" s="36" t="s">
        <v>255</v>
      </c>
      <c r="D300" s="160"/>
      <c r="E300" s="160">
        <f>SUM(E301:E305)</f>
        <v>0</v>
      </c>
      <c r="F300" s="171"/>
      <c r="G300" s="171"/>
      <c r="H300" s="160">
        <f>SUM(H301:H305)</f>
        <v>0</v>
      </c>
    </row>
    <row r="301" spans="2:8" ht="18" customHeight="1">
      <c r="B301" s="86" t="s">
        <v>408</v>
      </c>
      <c r="C301" s="86" t="s">
        <v>372</v>
      </c>
      <c r="D301" s="157"/>
      <c r="E301" s="154"/>
      <c r="F301" s="170">
        <v>1</v>
      </c>
      <c r="G301" s="170">
        <v>1</v>
      </c>
      <c r="H301" s="157">
        <f>E301*G301</f>
        <v>0</v>
      </c>
    </row>
    <row r="302" spans="2:8" ht="19.5" customHeight="1">
      <c r="B302" s="86" t="s">
        <v>409</v>
      </c>
      <c r="C302" s="86" t="s">
        <v>373</v>
      </c>
      <c r="D302" s="157"/>
      <c r="E302" s="154"/>
      <c r="F302" s="170">
        <v>1</v>
      </c>
      <c r="G302" s="170">
        <v>1</v>
      </c>
      <c r="H302" s="157">
        <f>E302*G302</f>
        <v>0</v>
      </c>
    </row>
    <row r="303" spans="2:8" ht="20.25" customHeight="1">
      <c r="B303" s="86" t="s">
        <v>410</v>
      </c>
      <c r="C303" s="86" t="s">
        <v>374</v>
      </c>
      <c r="D303" s="157"/>
      <c r="E303" s="154"/>
      <c r="F303" s="170">
        <v>1</v>
      </c>
      <c r="G303" s="170">
        <v>1</v>
      </c>
      <c r="H303" s="157">
        <f>E303*G303</f>
        <v>0</v>
      </c>
    </row>
    <row r="304" spans="2:8" ht="19.5" customHeight="1">
      <c r="B304" s="86" t="s">
        <v>411</v>
      </c>
      <c r="C304" s="86" t="s">
        <v>375</v>
      </c>
      <c r="D304" s="157"/>
      <c r="E304" s="154"/>
      <c r="F304" s="170">
        <v>1</v>
      </c>
      <c r="G304" s="170">
        <v>1</v>
      </c>
      <c r="H304" s="157">
        <f>E304*G304</f>
        <v>0</v>
      </c>
    </row>
    <row r="305" spans="2:8" ht="25.5" customHeight="1">
      <c r="B305" s="86" t="s">
        <v>412</v>
      </c>
      <c r="C305" s="86" t="s">
        <v>376</v>
      </c>
      <c r="D305" s="157"/>
      <c r="E305" s="154"/>
      <c r="F305" s="170">
        <v>1</v>
      </c>
      <c r="G305" s="170">
        <v>1</v>
      </c>
      <c r="H305" s="157">
        <f>E305*G305</f>
        <v>0</v>
      </c>
    </row>
    <row r="306" spans="2:8" s="38" customFormat="1" ht="63" customHeight="1">
      <c r="B306" s="36" t="s">
        <v>228</v>
      </c>
      <c r="C306" s="36" t="s">
        <v>229</v>
      </c>
      <c r="D306" s="160"/>
      <c r="E306" s="160">
        <f>SUM(E307:E311)</f>
        <v>0</v>
      </c>
      <c r="F306" s="171"/>
      <c r="G306" s="171"/>
      <c r="H306" s="160">
        <f>SUM(H307:H311)</f>
        <v>0</v>
      </c>
    </row>
    <row r="307" spans="2:8" ht="24" customHeight="1">
      <c r="B307" s="86" t="s">
        <v>414</v>
      </c>
      <c r="C307" s="86" t="s">
        <v>372</v>
      </c>
      <c r="D307" s="157"/>
      <c r="E307" s="154"/>
      <c r="F307" s="170">
        <v>1</v>
      </c>
      <c r="G307" s="170">
        <v>1</v>
      </c>
      <c r="H307" s="157">
        <f>E307*G307</f>
        <v>0</v>
      </c>
    </row>
    <row r="308" spans="2:8" ht="21.75" customHeight="1">
      <c r="B308" s="86" t="s">
        <v>415</v>
      </c>
      <c r="C308" s="86" t="s">
        <v>373</v>
      </c>
      <c r="D308" s="157"/>
      <c r="E308" s="154"/>
      <c r="F308" s="170">
        <v>1</v>
      </c>
      <c r="G308" s="170">
        <v>1</v>
      </c>
      <c r="H308" s="157">
        <f>E308*G308</f>
        <v>0</v>
      </c>
    </row>
    <row r="309" spans="2:8" ht="19.5" customHeight="1">
      <c r="B309" s="86" t="s">
        <v>416</v>
      </c>
      <c r="C309" s="86" t="s">
        <v>374</v>
      </c>
      <c r="D309" s="157"/>
      <c r="E309" s="154"/>
      <c r="F309" s="170">
        <v>1</v>
      </c>
      <c r="G309" s="170">
        <v>1</v>
      </c>
      <c r="H309" s="157">
        <f>E309*G309</f>
        <v>0</v>
      </c>
    </row>
    <row r="310" spans="2:8" ht="20.25" customHeight="1">
      <c r="B310" s="86" t="s">
        <v>417</v>
      </c>
      <c r="C310" s="86" t="s">
        <v>375</v>
      </c>
      <c r="D310" s="157"/>
      <c r="E310" s="154"/>
      <c r="F310" s="170">
        <v>1</v>
      </c>
      <c r="G310" s="170">
        <v>1</v>
      </c>
      <c r="H310" s="157">
        <f>E310*G310</f>
        <v>0</v>
      </c>
    </row>
    <row r="311" spans="2:8" ht="25.5" customHeight="1">
      <c r="B311" s="86" t="s">
        <v>418</v>
      </c>
      <c r="C311" s="86" t="s">
        <v>376</v>
      </c>
      <c r="D311" s="157"/>
      <c r="E311" s="154"/>
      <c r="F311" s="170">
        <v>1</v>
      </c>
      <c r="G311" s="170">
        <v>1</v>
      </c>
      <c r="H311" s="157">
        <f>E311*G311</f>
        <v>0</v>
      </c>
    </row>
    <row r="312" spans="2:8" s="38" customFormat="1" ht="20.25" customHeight="1">
      <c r="B312" s="36" t="s">
        <v>419</v>
      </c>
      <c r="C312" s="36" t="s">
        <v>549</v>
      </c>
      <c r="D312" s="160"/>
      <c r="E312" s="160">
        <f>SUM(E313:E317)</f>
        <v>0</v>
      </c>
      <c r="F312" s="171"/>
      <c r="G312" s="171"/>
      <c r="H312" s="160">
        <f>SUM(H313:H317)</f>
        <v>0</v>
      </c>
    </row>
    <row r="313" spans="2:8" ht="20.25" customHeight="1">
      <c r="B313" s="87" t="s">
        <v>420</v>
      </c>
      <c r="C313" s="87" t="s">
        <v>372</v>
      </c>
      <c r="D313" s="157"/>
      <c r="E313" s="157">
        <f>SUMIF($C$258:$C$311,C313,$E$258:$E$311)</f>
        <v>0</v>
      </c>
      <c r="F313" s="170"/>
      <c r="G313" s="170"/>
      <c r="H313" s="157">
        <f>SUMIF($C$258:$C$311,C313,$H$258:$H$311)</f>
        <v>0</v>
      </c>
    </row>
    <row r="314" spans="2:8" ht="19.5" customHeight="1">
      <c r="B314" s="87" t="s">
        <v>421</v>
      </c>
      <c r="C314" s="87" t="s">
        <v>373</v>
      </c>
      <c r="D314" s="157"/>
      <c r="E314" s="157">
        <f>SUMIF($C$258:$C$311,C314,$E$258:$E$311)</f>
        <v>0</v>
      </c>
      <c r="F314" s="170"/>
      <c r="G314" s="170"/>
      <c r="H314" s="157">
        <f>SUMIF($C$258:$C$311,C314,$H$258:$H$311)</f>
        <v>0</v>
      </c>
    </row>
    <row r="315" spans="2:8" ht="19.5" customHeight="1">
      <c r="B315" s="87" t="s">
        <v>422</v>
      </c>
      <c r="C315" s="87" t="s">
        <v>374</v>
      </c>
      <c r="D315" s="157"/>
      <c r="E315" s="157">
        <f t="shared" ref="E315:E317" si="19">SUMIF($C$258:$C$311,C315,$E$258:$E$311)</f>
        <v>0</v>
      </c>
      <c r="F315" s="170"/>
      <c r="G315" s="170"/>
      <c r="H315" s="157">
        <f>SUMIF($C$258:$C$311,C315,$H$258:$H$311)</f>
        <v>0</v>
      </c>
    </row>
    <row r="316" spans="2:8" ht="20.25" customHeight="1">
      <c r="B316" s="87" t="s">
        <v>423</v>
      </c>
      <c r="C316" s="87" t="s">
        <v>375</v>
      </c>
      <c r="D316" s="157"/>
      <c r="E316" s="157">
        <f t="shared" si="19"/>
        <v>0</v>
      </c>
      <c r="F316" s="170"/>
      <c r="G316" s="170"/>
      <c r="H316" s="157">
        <f>SUMIF($C$258:$C$311,C316,$H$258:$H$311)</f>
        <v>0</v>
      </c>
    </row>
    <row r="317" spans="2:8" ht="23.25" customHeight="1">
      <c r="B317" s="88" t="s">
        <v>424</v>
      </c>
      <c r="C317" s="88" t="s">
        <v>376</v>
      </c>
      <c r="D317" s="175"/>
      <c r="E317" s="175">
        <f t="shared" si="19"/>
        <v>0</v>
      </c>
      <c r="F317" s="176"/>
      <c r="G317" s="176"/>
      <c r="H317" s="175">
        <f>SUMIF($C$258:$C$311,C317,$H$258:$H$311)</f>
        <v>0</v>
      </c>
    </row>
    <row r="318" spans="2:8" s="38" customFormat="1" ht="24" customHeight="1">
      <c r="B318" s="39"/>
      <c r="C318" s="40" t="s">
        <v>55</v>
      </c>
      <c r="D318" s="194"/>
      <c r="E318" s="194"/>
      <c r="F318" s="195"/>
      <c r="G318" s="195"/>
      <c r="H318" s="196"/>
    </row>
    <row r="319" spans="2:8" s="72" customFormat="1" ht="47.25" customHeight="1">
      <c r="B319" s="81" t="s">
        <v>231</v>
      </c>
      <c r="C319" s="81" t="s">
        <v>425</v>
      </c>
      <c r="D319" s="189">
        <f>SUM(D320:D324)</f>
        <v>0</v>
      </c>
      <c r="E319" s="189">
        <f>SUM(E320:E324)</f>
        <v>0</v>
      </c>
      <c r="F319" s="190"/>
      <c r="G319" s="190"/>
      <c r="H319" s="189">
        <f>SUM(H320:H324)</f>
        <v>0</v>
      </c>
    </row>
    <row r="320" spans="2:8" ht="23.25" customHeight="1">
      <c r="B320" s="86" t="s">
        <v>426</v>
      </c>
      <c r="C320" s="86" t="s">
        <v>372</v>
      </c>
      <c r="D320" s="154"/>
      <c r="E320" s="154"/>
      <c r="F320" s="170">
        <v>0.05</v>
      </c>
      <c r="G320" s="170">
        <v>0.05</v>
      </c>
      <c r="H320" s="157">
        <f>E320*G320</f>
        <v>0</v>
      </c>
    </row>
    <row r="321" spans="2:8" ht="25.5" customHeight="1">
      <c r="B321" s="86" t="s">
        <v>427</v>
      </c>
      <c r="C321" s="86" t="s">
        <v>373</v>
      </c>
      <c r="D321" s="154"/>
      <c r="E321" s="154"/>
      <c r="F321" s="170">
        <v>0.05</v>
      </c>
      <c r="G321" s="170">
        <v>0.05</v>
      </c>
      <c r="H321" s="157">
        <f>E321*G321</f>
        <v>0</v>
      </c>
    </row>
    <row r="322" spans="2:8" ht="23.25" customHeight="1">
      <c r="B322" s="86" t="s">
        <v>428</v>
      </c>
      <c r="C322" s="86" t="s">
        <v>374</v>
      </c>
      <c r="D322" s="154"/>
      <c r="E322" s="154"/>
      <c r="F322" s="170">
        <v>0.05</v>
      </c>
      <c r="G322" s="170">
        <v>0.05</v>
      </c>
      <c r="H322" s="157">
        <f>E322*G322</f>
        <v>0</v>
      </c>
    </row>
    <row r="323" spans="2:8" ht="21.75" customHeight="1">
      <c r="B323" s="86" t="s">
        <v>429</v>
      </c>
      <c r="C323" s="86" t="s">
        <v>375</v>
      </c>
      <c r="D323" s="154"/>
      <c r="E323" s="154"/>
      <c r="F323" s="170">
        <v>0.05</v>
      </c>
      <c r="G323" s="170">
        <v>0.05</v>
      </c>
      <c r="H323" s="157">
        <f>E323*G323</f>
        <v>0</v>
      </c>
    </row>
    <row r="324" spans="2:8" ht="21.75" customHeight="1">
      <c r="B324" s="86" t="s">
        <v>430</v>
      </c>
      <c r="C324" s="86" t="s">
        <v>376</v>
      </c>
      <c r="D324" s="154"/>
      <c r="E324" s="154"/>
      <c r="F324" s="170">
        <v>0.05</v>
      </c>
      <c r="G324" s="170">
        <v>0.05</v>
      </c>
      <c r="H324" s="157">
        <f>E324*G324</f>
        <v>0</v>
      </c>
    </row>
    <row r="325" spans="2:8" s="72" customFormat="1" ht="49.5" customHeight="1">
      <c r="B325" s="36" t="s">
        <v>232</v>
      </c>
      <c r="C325" s="42" t="s">
        <v>593</v>
      </c>
      <c r="D325" s="160">
        <f>D326+D332</f>
        <v>0</v>
      </c>
      <c r="E325" s="160">
        <f>E326+E332</f>
        <v>0</v>
      </c>
      <c r="F325" s="171"/>
      <c r="G325" s="171"/>
      <c r="H325" s="160">
        <f>H326+H332</f>
        <v>0</v>
      </c>
    </row>
    <row r="326" spans="2:8" s="72" customFormat="1" ht="24" customHeight="1">
      <c r="B326" s="36" t="s">
        <v>431</v>
      </c>
      <c r="C326" s="42" t="s">
        <v>433</v>
      </c>
      <c r="D326" s="160">
        <f>SUM(D327:D331)</f>
        <v>0</v>
      </c>
      <c r="E326" s="160">
        <f>SUM(E327:E331)</f>
        <v>0</v>
      </c>
      <c r="F326" s="171"/>
      <c r="G326" s="171"/>
      <c r="H326" s="160">
        <f>SUM(H327:H331)</f>
        <v>0</v>
      </c>
    </row>
    <row r="327" spans="2:8" s="99" customFormat="1" ht="24" customHeight="1">
      <c r="B327" s="48" t="s">
        <v>437</v>
      </c>
      <c r="C327" s="48" t="s">
        <v>372</v>
      </c>
      <c r="D327" s="154"/>
      <c r="E327" s="154"/>
      <c r="F327" s="170">
        <v>0.1</v>
      </c>
      <c r="G327" s="170">
        <v>0.1</v>
      </c>
      <c r="H327" s="157">
        <f>E327*G327</f>
        <v>0</v>
      </c>
    </row>
    <row r="328" spans="2:8" s="99" customFormat="1" ht="19.5" customHeight="1">
      <c r="B328" s="48" t="s">
        <v>438</v>
      </c>
      <c r="C328" s="48" t="s">
        <v>373</v>
      </c>
      <c r="D328" s="154"/>
      <c r="E328" s="154"/>
      <c r="F328" s="170">
        <v>0.1</v>
      </c>
      <c r="G328" s="170">
        <v>0.1</v>
      </c>
      <c r="H328" s="157">
        <f>E328*G328</f>
        <v>0</v>
      </c>
    </row>
    <row r="329" spans="2:8" s="99" customFormat="1" ht="19.5" customHeight="1">
      <c r="B329" s="48" t="s">
        <v>439</v>
      </c>
      <c r="C329" s="48" t="s">
        <v>374</v>
      </c>
      <c r="D329" s="154"/>
      <c r="E329" s="154"/>
      <c r="F329" s="170">
        <v>0.1</v>
      </c>
      <c r="G329" s="170">
        <v>0.1</v>
      </c>
      <c r="H329" s="157">
        <f>E329*G329</f>
        <v>0</v>
      </c>
    </row>
    <row r="330" spans="2:8" s="99" customFormat="1" ht="18" customHeight="1">
      <c r="B330" s="48" t="s">
        <v>440</v>
      </c>
      <c r="C330" s="48" t="s">
        <v>375</v>
      </c>
      <c r="D330" s="154"/>
      <c r="E330" s="154"/>
      <c r="F330" s="170">
        <v>0.1</v>
      </c>
      <c r="G330" s="170">
        <v>0.1</v>
      </c>
      <c r="H330" s="157">
        <f>E330*G330</f>
        <v>0</v>
      </c>
    </row>
    <row r="331" spans="2:8" s="99" customFormat="1" ht="18" customHeight="1">
      <c r="B331" s="48" t="s">
        <v>441</v>
      </c>
      <c r="C331" s="48" t="s">
        <v>376</v>
      </c>
      <c r="D331" s="154"/>
      <c r="E331" s="154"/>
      <c r="F331" s="170">
        <v>0.1</v>
      </c>
      <c r="G331" s="170">
        <v>0.1</v>
      </c>
      <c r="H331" s="157">
        <f>E331*G331</f>
        <v>0</v>
      </c>
    </row>
    <row r="332" spans="2:8" s="72" customFormat="1" ht="28.5" customHeight="1">
      <c r="B332" s="36" t="s">
        <v>432</v>
      </c>
      <c r="C332" s="36" t="s">
        <v>434</v>
      </c>
      <c r="D332" s="160">
        <f>SUM(D333:D337)</f>
        <v>0</v>
      </c>
      <c r="E332" s="160">
        <f>SUM(E333:E337)</f>
        <v>0</v>
      </c>
      <c r="F332" s="171"/>
      <c r="G332" s="171"/>
      <c r="H332" s="160">
        <f>SUM(H333:H337)</f>
        <v>0</v>
      </c>
    </row>
    <row r="333" spans="2:8" s="99" customFormat="1" ht="23.25" customHeight="1">
      <c r="B333" s="48" t="s">
        <v>442</v>
      </c>
      <c r="C333" s="48" t="s">
        <v>372</v>
      </c>
      <c r="D333" s="154"/>
      <c r="E333" s="154"/>
      <c r="F333" s="170">
        <v>0.1</v>
      </c>
      <c r="G333" s="170">
        <v>0.1</v>
      </c>
      <c r="H333" s="157">
        <f>E333*G333</f>
        <v>0</v>
      </c>
    </row>
    <row r="334" spans="2:8" s="99" customFormat="1" ht="25.5" customHeight="1">
      <c r="B334" s="48" t="s">
        <v>443</v>
      </c>
      <c r="C334" s="48" t="s">
        <v>373</v>
      </c>
      <c r="D334" s="154"/>
      <c r="E334" s="154"/>
      <c r="F334" s="170">
        <v>0.1</v>
      </c>
      <c r="G334" s="170">
        <v>0.1</v>
      </c>
      <c r="H334" s="157">
        <f>E334*G334</f>
        <v>0</v>
      </c>
    </row>
    <row r="335" spans="2:8" s="99" customFormat="1" ht="19.5" customHeight="1">
      <c r="B335" s="48" t="s">
        <v>444</v>
      </c>
      <c r="C335" s="48" t="s">
        <v>374</v>
      </c>
      <c r="D335" s="154"/>
      <c r="E335" s="154"/>
      <c r="F335" s="170">
        <v>0.1</v>
      </c>
      <c r="G335" s="170">
        <v>0.1</v>
      </c>
      <c r="H335" s="157">
        <f>E335*G335</f>
        <v>0</v>
      </c>
    </row>
    <row r="336" spans="2:8" s="99" customFormat="1" ht="19.5" customHeight="1">
      <c r="B336" s="48" t="s">
        <v>445</v>
      </c>
      <c r="C336" s="48" t="s">
        <v>375</v>
      </c>
      <c r="D336" s="154"/>
      <c r="E336" s="154"/>
      <c r="F336" s="170">
        <v>0.1</v>
      </c>
      <c r="G336" s="170">
        <v>0.1</v>
      </c>
      <c r="H336" s="157">
        <f>E336*G336</f>
        <v>0</v>
      </c>
    </row>
    <row r="337" spans="2:8" s="99" customFormat="1" ht="21.75" customHeight="1">
      <c r="B337" s="48" t="s">
        <v>446</v>
      </c>
      <c r="C337" s="48" t="s">
        <v>376</v>
      </c>
      <c r="D337" s="154"/>
      <c r="E337" s="154"/>
      <c r="F337" s="170">
        <v>0.1</v>
      </c>
      <c r="G337" s="170">
        <v>0.1</v>
      </c>
      <c r="H337" s="157">
        <f>E337*G337</f>
        <v>0</v>
      </c>
    </row>
    <row r="338" spans="2:8" s="38" customFormat="1" ht="49.5" customHeight="1">
      <c r="B338" s="36" t="s">
        <v>233</v>
      </c>
      <c r="C338" s="42" t="s">
        <v>447</v>
      </c>
      <c r="D338" s="160">
        <f>D339+D345</f>
        <v>0</v>
      </c>
      <c r="E338" s="160">
        <f>E339+E345</f>
        <v>0</v>
      </c>
      <c r="F338" s="171"/>
      <c r="G338" s="171"/>
      <c r="H338" s="160">
        <f>H339+H345</f>
        <v>0</v>
      </c>
    </row>
    <row r="339" spans="2:8" s="72" customFormat="1" ht="23.25" customHeight="1">
      <c r="B339" s="36" t="s">
        <v>435</v>
      </c>
      <c r="C339" s="42" t="s">
        <v>433</v>
      </c>
      <c r="D339" s="160">
        <f>SUM(D340:D344)</f>
        <v>0</v>
      </c>
      <c r="E339" s="160">
        <f>SUM(E340:E344)</f>
        <v>0</v>
      </c>
      <c r="F339" s="171"/>
      <c r="G339" s="171"/>
      <c r="H339" s="160">
        <f>SUM(H340:H344)</f>
        <v>0</v>
      </c>
    </row>
    <row r="340" spans="2:8" s="99" customFormat="1" ht="23.25" customHeight="1">
      <c r="B340" s="48" t="s">
        <v>448</v>
      </c>
      <c r="C340" s="48" t="s">
        <v>372</v>
      </c>
      <c r="D340" s="154"/>
      <c r="E340" s="154"/>
      <c r="F340" s="170">
        <v>0.3</v>
      </c>
      <c r="G340" s="170">
        <v>0.3</v>
      </c>
      <c r="H340" s="157">
        <f>E340*G340</f>
        <v>0</v>
      </c>
    </row>
    <row r="341" spans="2:8" s="99" customFormat="1" ht="23.25" customHeight="1">
      <c r="B341" s="48" t="s">
        <v>449</v>
      </c>
      <c r="C341" s="48" t="s">
        <v>373</v>
      </c>
      <c r="D341" s="154"/>
      <c r="E341" s="154"/>
      <c r="F341" s="170">
        <v>0.3</v>
      </c>
      <c r="G341" s="170">
        <v>0.3</v>
      </c>
      <c r="H341" s="157">
        <f>E341*G341</f>
        <v>0</v>
      </c>
    </row>
    <row r="342" spans="2:8" s="99" customFormat="1" ht="23.25" customHeight="1">
      <c r="B342" s="48" t="s">
        <v>450</v>
      </c>
      <c r="C342" s="48" t="s">
        <v>374</v>
      </c>
      <c r="D342" s="154"/>
      <c r="E342" s="154"/>
      <c r="F342" s="170">
        <v>0.3</v>
      </c>
      <c r="G342" s="170">
        <v>0.3</v>
      </c>
      <c r="H342" s="157">
        <f>E342*G342</f>
        <v>0</v>
      </c>
    </row>
    <row r="343" spans="2:8" s="99" customFormat="1" ht="19.5" customHeight="1">
      <c r="B343" s="48" t="s">
        <v>451</v>
      </c>
      <c r="C343" s="48" t="s">
        <v>375</v>
      </c>
      <c r="D343" s="154"/>
      <c r="E343" s="154"/>
      <c r="F343" s="170">
        <v>0.3</v>
      </c>
      <c r="G343" s="170">
        <v>0.3</v>
      </c>
      <c r="H343" s="157">
        <f>E343*G343</f>
        <v>0</v>
      </c>
    </row>
    <row r="344" spans="2:8" s="99" customFormat="1" ht="23.25" customHeight="1">
      <c r="B344" s="48" t="s">
        <v>452</v>
      </c>
      <c r="C344" s="48" t="s">
        <v>376</v>
      </c>
      <c r="D344" s="154"/>
      <c r="E344" s="154"/>
      <c r="F344" s="170">
        <v>0.3</v>
      </c>
      <c r="G344" s="170">
        <v>0.3</v>
      </c>
      <c r="H344" s="157">
        <f>E344*G344</f>
        <v>0</v>
      </c>
    </row>
    <row r="345" spans="2:8" s="72" customFormat="1" ht="30" customHeight="1">
      <c r="B345" s="36" t="s">
        <v>436</v>
      </c>
      <c r="C345" s="36" t="s">
        <v>434</v>
      </c>
      <c r="D345" s="160">
        <f>SUM(D346:D350)</f>
        <v>0</v>
      </c>
      <c r="E345" s="160">
        <f>SUM(E346:E350)</f>
        <v>0</v>
      </c>
      <c r="F345" s="171"/>
      <c r="G345" s="171"/>
      <c r="H345" s="160">
        <f>SUM(H346:H350)</f>
        <v>0</v>
      </c>
    </row>
    <row r="346" spans="2:8" s="99" customFormat="1" ht="23.25" customHeight="1">
      <c r="B346" s="48" t="s">
        <v>453</v>
      </c>
      <c r="C346" s="48" t="s">
        <v>372</v>
      </c>
      <c r="D346" s="154"/>
      <c r="E346" s="154"/>
      <c r="F346" s="170">
        <v>0.3</v>
      </c>
      <c r="G346" s="170">
        <v>0.3</v>
      </c>
      <c r="H346" s="157">
        <f>E346*G346</f>
        <v>0</v>
      </c>
    </row>
    <row r="347" spans="2:8" s="99" customFormat="1" ht="20.25" customHeight="1">
      <c r="B347" s="48" t="s">
        <v>454</v>
      </c>
      <c r="C347" s="48" t="s">
        <v>373</v>
      </c>
      <c r="D347" s="154"/>
      <c r="E347" s="154"/>
      <c r="F347" s="170">
        <v>0.3</v>
      </c>
      <c r="G347" s="170">
        <v>0.3</v>
      </c>
      <c r="H347" s="157">
        <f>E347*G347</f>
        <v>0</v>
      </c>
    </row>
    <row r="348" spans="2:8" s="99" customFormat="1" ht="17.25" customHeight="1">
      <c r="B348" s="48" t="s">
        <v>455</v>
      </c>
      <c r="C348" s="48" t="s">
        <v>374</v>
      </c>
      <c r="D348" s="154"/>
      <c r="E348" s="154"/>
      <c r="F348" s="170">
        <v>0.3</v>
      </c>
      <c r="G348" s="170">
        <v>0.3</v>
      </c>
      <c r="H348" s="157">
        <f>E348*G348</f>
        <v>0</v>
      </c>
    </row>
    <row r="349" spans="2:8" s="99" customFormat="1" ht="21.75" customHeight="1">
      <c r="B349" s="48" t="s">
        <v>456</v>
      </c>
      <c r="C349" s="48" t="s">
        <v>375</v>
      </c>
      <c r="D349" s="154"/>
      <c r="E349" s="154"/>
      <c r="F349" s="170">
        <v>0.3</v>
      </c>
      <c r="G349" s="170">
        <v>0.3</v>
      </c>
      <c r="H349" s="157">
        <f>E349*G349</f>
        <v>0</v>
      </c>
    </row>
    <row r="350" spans="2:8" s="99" customFormat="1" ht="21.75" customHeight="1">
      <c r="B350" s="48" t="s">
        <v>457</v>
      </c>
      <c r="C350" s="48" t="s">
        <v>376</v>
      </c>
      <c r="D350" s="154"/>
      <c r="E350" s="154"/>
      <c r="F350" s="170">
        <v>0.3</v>
      </c>
      <c r="G350" s="170">
        <v>0.3</v>
      </c>
      <c r="H350" s="157">
        <f>E350*G350</f>
        <v>0</v>
      </c>
    </row>
    <row r="351" spans="2:8" s="72" customFormat="1" ht="31.5">
      <c r="B351" s="36" t="s">
        <v>235</v>
      </c>
      <c r="C351" s="42" t="s">
        <v>234</v>
      </c>
      <c r="D351" s="160">
        <f>SUM(D352:D356)</f>
        <v>0</v>
      </c>
      <c r="E351" s="160">
        <f>SUM(E352:E356)</f>
        <v>0</v>
      </c>
      <c r="F351" s="171"/>
      <c r="G351" s="171"/>
      <c r="H351" s="160">
        <f>SUM(H352:H356)</f>
        <v>0</v>
      </c>
    </row>
    <row r="352" spans="2:8" s="99" customFormat="1" ht="20.25" customHeight="1">
      <c r="B352" s="48" t="s">
        <v>458</v>
      </c>
      <c r="C352" s="48" t="s">
        <v>372</v>
      </c>
      <c r="D352" s="154"/>
      <c r="E352" s="154"/>
      <c r="F352" s="170">
        <v>0.4</v>
      </c>
      <c r="G352" s="170">
        <v>0.4</v>
      </c>
      <c r="H352" s="157">
        <f>E352*G352</f>
        <v>0</v>
      </c>
    </row>
    <row r="353" spans="2:9" s="99" customFormat="1" ht="24" customHeight="1">
      <c r="B353" s="48" t="s">
        <v>459</v>
      </c>
      <c r="C353" s="48" t="s">
        <v>373</v>
      </c>
      <c r="D353" s="154"/>
      <c r="E353" s="154"/>
      <c r="F353" s="170">
        <v>0.4</v>
      </c>
      <c r="G353" s="170">
        <v>0.4</v>
      </c>
      <c r="H353" s="157">
        <f>E353*G353</f>
        <v>0</v>
      </c>
    </row>
    <row r="354" spans="2:9" s="99" customFormat="1" ht="21.75" customHeight="1">
      <c r="B354" s="48" t="s">
        <v>460</v>
      </c>
      <c r="C354" s="48" t="s">
        <v>374</v>
      </c>
      <c r="D354" s="154"/>
      <c r="E354" s="154"/>
      <c r="F354" s="170">
        <v>0.4</v>
      </c>
      <c r="G354" s="170">
        <v>0.4</v>
      </c>
      <c r="H354" s="157">
        <f>E354*G354</f>
        <v>0</v>
      </c>
    </row>
    <row r="355" spans="2:9" s="99" customFormat="1" ht="20.25" customHeight="1">
      <c r="B355" s="48" t="s">
        <v>461</v>
      </c>
      <c r="C355" s="48" t="s">
        <v>375</v>
      </c>
      <c r="D355" s="154"/>
      <c r="E355" s="154"/>
      <c r="F355" s="170">
        <v>0.4</v>
      </c>
      <c r="G355" s="170">
        <v>0.4</v>
      </c>
      <c r="H355" s="157">
        <f>E355*G355</f>
        <v>0</v>
      </c>
    </row>
    <row r="356" spans="2:9" s="99" customFormat="1" ht="23.25" customHeight="1">
      <c r="B356" s="48" t="s">
        <v>462</v>
      </c>
      <c r="C356" s="48" t="s">
        <v>376</v>
      </c>
      <c r="D356" s="154"/>
      <c r="E356" s="154"/>
      <c r="F356" s="170">
        <v>0.4</v>
      </c>
      <c r="G356" s="170">
        <v>0.4</v>
      </c>
      <c r="H356" s="157">
        <f>E356*G356</f>
        <v>0</v>
      </c>
    </row>
    <row r="357" spans="2:9" s="72" customFormat="1" ht="63">
      <c r="B357" s="36" t="s">
        <v>236</v>
      </c>
      <c r="C357" s="36" t="s">
        <v>468</v>
      </c>
      <c r="D357" s="160">
        <f>SUM(D358:D362)</f>
        <v>0</v>
      </c>
      <c r="E357" s="160">
        <f>SUM(E358:E362)</f>
        <v>0</v>
      </c>
      <c r="F357" s="171"/>
      <c r="G357" s="171"/>
      <c r="H357" s="160">
        <f>SUM(H358:H362)</f>
        <v>0</v>
      </c>
      <c r="I357" s="101"/>
    </row>
    <row r="358" spans="2:9" s="99" customFormat="1" ht="20.25" customHeight="1">
      <c r="B358" s="48" t="s">
        <v>463</v>
      </c>
      <c r="C358" s="48" t="s">
        <v>372</v>
      </c>
      <c r="D358" s="154"/>
      <c r="E358" s="154"/>
      <c r="F358" s="170">
        <v>0.4</v>
      </c>
      <c r="G358" s="170">
        <v>0.4</v>
      </c>
      <c r="H358" s="157">
        <f>E358*G358</f>
        <v>0</v>
      </c>
    </row>
    <row r="359" spans="2:9" s="99" customFormat="1" ht="19.5" customHeight="1">
      <c r="B359" s="48" t="s">
        <v>464</v>
      </c>
      <c r="C359" s="48" t="s">
        <v>373</v>
      </c>
      <c r="D359" s="154"/>
      <c r="E359" s="154"/>
      <c r="F359" s="170">
        <v>0.4</v>
      </c>
      <c r="G359" s="170">
        <v>0.4</v>
      </c>
      <c r="H359" s="157">
        <f>E359*G359</f>
        <v>0</v>
      </c>
    </row>
    <row r="360" spans="2:9" s="99" customFormat="1" ht="19.5" customHeight="1">
      <c r="B360" s="48" t="s">
        <v>465</v>
      </c>
      <c r="C360" s="48" t="s">
        <v>374</v>
      </c>
      <c r="D360" s="154"/>
      <c r="E360" s="154"/>
      <c r="F360" s="170">
        <v>0.4</v>
      </c>
      <c r="G360" s="170">
        <v>0.4</v>
      </c>
      <c r="H360" s="157">
        <f>E360*G360</f>
        <v>0</v>
      </c>
    </row>
    <row r="361" spans="2:9" s="99" customFormat="1" ht="21.75" customHeight="1">
      <c r="B361" s="48" t="s">
        <v>466</v>
      </c>
      <c r="C361" s="48" t="s">
        <v>375</v>
      </c>
      <c r="D361" s="154"/>
      <c r="E361" s="154"/>
      <c r="F361" s="170">
        <v>0.4</v>
      </c>
      <c r="G361" s="170">
        <v>0.4</v>
      </c>
      <c r="H361" s="157">
        <f>E361*G361</f>
        <v>0</v>
      </c>
    </row>
    <row r="362" spans="2:9" s="99" customFormat="1" ht="21.75" customHeight="1">
      <c r="B362" s="48" t="s">
        <v>467</v>
      </c>
      <c r="C362" s="48" t="s">
        <v>376</v>
      </c>
      <c r="D362" s="154"/>
      <c r="E362" s="154"/>
      <c r="F362" s="170">
        <v>0.4</v>
      </c>
      <c r="G362" s="170">
        <v>0.4</v>
      </c>
      <c r="H362" s="157">
        <f>E362*G362</f>
        <v>0</v>
      </c>
    </row>
    <row r="363" spans="2:9" s="72" customFormat="1" ht="76.5" customHeight="1">
      <c r="B363" s="36" t="s">
        <v>237</v>
      </c>
      <c r="C363" s="36" t="s">
        <v>873</v>
      </c>
      <c r="D363" s="160">
        <f>SUM(D364:D368)</f>
        <v>0</v>
      </c>
      <c r="E363" s="160">
        <f>SUM(E364:E368)</f>
        <v>0</v>
      </c>
      <c r="F363" s="171"/>
      <c r="G363" s="171"/>
      <c r="H363" s="160">
        <f>SUM(H364:H368)</f>
        <v>0</v>
      </c>
    </row>
    <row r="364" spans="2:9" s="99" customFormat="1" ht="21.75" customHeight="1">
      <c r="B364" s="48" t="s">
        <v>469</v>
      </c>
      <c r="C364" s="48" t="s">
        <v>372</v>
      </c>
      <c r="D364" s="154"/>
      <c r="E364" s="154"/>
      <c r="F364" s="170">
        <v>1</v>
      </c>
      <c r="G364" s="170">
        <v>1</v>
      </c>
      <c r="H364" s="157">
        <f>E364*G364</f>
        <v>0</v>
      </c>
    </row>
    <row r="365" spans="2:9" s="99" customFormat="1" ht="20.25" customHeight="1">
      <c r="B365" s="48" t="s">
        <v>470</v>
      </c>
      <c r="C365" s="48" t="s">
        <v>373</v>
      </c>
      <c r="D365" s="154"/>
      <c r="E365" s="154"/>
      <c r="F365" s="170">
        <v>1</v>
      </c>
      <c r="G365" s="170">
        <v>1</v>
      </c>
      <c r="H365" s="157">
        <f>E365*G365</f>
        <v>0</v>
      </c>
    </row>
    <row r="366" spans="2:9" s="99" customFormat="1" ht="18" customHeight="1">
      <c r="B366" s="48" t="s">
        <v>471</v>
      </c>
      <c r="C366" s="48" t="s">
        <v>374</v>
      </c>
      <c r="D366" s="154"/>
      <c r="E366" s="154"/>
      <c r="F366" s="170">
        <v>1</v>
      </c>
      <c r="G366" s="170">
        <v>1</v>
      </c>
      <c r="H366" s="157">
        <f>E366*G366</f>
        <v>0</v>
      </c>
    </row>
    <row r="367" spans="2:9" s="99" customFormat="1" ht="19.5" customHeight="1">
      <c r="B367" s="48" t="s">
        <v>472</v>
      </c>
      <c r="C367" s="48" t="s">
        <v>375</v>
      </c>
      <c r="D367" s="154"/>
      <c r="E367" s="154"/>
      <c r="F367" s="170">
        <v>1</v>
      </c>
      <c r="G367" s="170">
        <v>1</v>
      </c>
      <c r="H367" s="157">
        <f>E367*G367</f>
        <v>0</v>
      </c>
    </row>
    <row r="368" spans="2:9" s="99" customFormat="1" ht="25.5" customHeight="1">
      <c r="B368" s="48" t="s">
        <v>473</v>
      </c>
      <c r="C368" s="48" t="s">
        <v>376</v>
      </c>
      <c r="D368" s="154"/>
      <c r="E368" s="154"/>
      <c r="F368" s="170">
        <v>1</v>
      </c>
      <c r="G368" s="170">
        <v>1</v>
      </c>
      <c r="H368" s="157">
        <f>E368*G368</f>
        <v>0</v>
      </c>
    </row>
    <row r="369" spans="2:8" s="72" customFormat="1" ht="57.75" customHeight="1">
      <c r="B369" s="36" t="s">
        <v>238</v>
      </c>
      <c r="C369" s="36" t="s">
        <v>479</v>
      </c>
      <c r="D369" s="160">
        <f>SUM(D370:D374)</f>
        <v>0</v>
      </c>
      <c r="E369" s="160">
        <f>SUM(E370:E374)</f>
        <v>0</v>
      </c>
      <c r="F369" s="171"/>
      <c r="G369" s="171"/>
      <c r="H369" s="160">
        <f>SUM(H370:H374)</f>
        <v>0</v>
      </c>
    </row>
    <row r="370" spans="2:8" s="99" customFormat="1" ht="21.75" customHeight="1">
      <c r="B370" s="48" t="s">
        <v>474</v>
      </c>
      <c r="C370" s="48" t="s">
        <v>372</v>
      </c>
      <c r="D370" s="154"/>
      <c r="E370" s="154"/>
      <c r="F370" s="170">
        <v>1</v>
      </c>
      <c r="G370" s="170">
        <v>1</v>
      </c>
      <c r="H370" s="157">
        <f>E370*G370</f>
        <v>0</v>
      </c>
    </row>
    <row r="371" spans="2:8" s="99" customFormat="1" ht="20.25" customHeight="1">
      <c r="B371" s="48" t="s">
        <v>475</v>
      </c>
      <c r="C371" s="48" t="s">
        <v>373</v>
      </c>
      <c r="D371" s="154"/>
      <c r="E371" s="154"/>
      <c r="F371" s="170">
        <v>1</v>
      </c>
      <c r="G371" s="170">
        <v>1</v>
      </c>
      <c r="H371" s="157">
        <f>E371*G371</f>
        <v>0</v>
      </c>
    </row>
    <row r="372" spans="2:8" s="99" customFormat="1" ht="18" customHeight="1">
      <c r="B372" s="48" t="s">
        <v>476</v>
      </c>
      <c r="C372" s="48" t="s">
        <v>374</v>
      </c>
      <c r="D372" s="154"/>
      <c r="E372" s="154"/>
      <c r="F372" s="170">
        <v>1</v>
      </c>
      <c r="G372" s="170">
        <v>1</v>
      </c>
      <c r="H372" s="157">
        <f>E372*G372</f>
        <v>0</v>
      </c>
    </row>
    <row r="373" spans="2:8" s="99" customFormat="1" ht="20.25" customHeight="1">
      <c r="B373" s="48" t="s">
        <v>477</v>
      </c>
      <c r="C373" s="48" t="s">
        <v>375</v>
      </c>
      <c r="D373" s="154"/>
      <c r="E373" s="154"/>
      <c r="F373" s="170">
        <v>1</v>
      </c>
      <c r="G373" s="170">
        <v>1</v>
      </c>
      <c r="H373" s="157">
        <f>E373*G373</f>
        <v>0</v>
      </c>
    </row>
    <row r="374" spans="2:8" s="99" customFormat="1" ht="23.25" customHeight="1">
      <c r="B374" s="48" t="s">
        <v>478</v>
      </c>
      <c r="C374" s="48" t="s">
        <v>376</v>
      </c>
      <c r="D374" s="154"/>
      <c r="E374" s="154"/>
      <c r="F374" s="170">
        <v>1</v>
      </c>
      <c r="G374" s="170">
        <v>1</v>
      </c>
      <c r="H374" s="157">
        <f>E374*G374</f>
        <v>0</v>
      </c>
    </row>
    <row r="375" spans="2:8" ht="23.25" customHeight="1">
      <c r="B375" s="36" t="s">
        <v>239</v>
      </c>
      <c r="C375" s="36" t="s">
        <v>548</v>
      </c>
      <c r="D375" s="160">
        <f>SUM(D376:D380)</f>
        <v>0</v>
      </c>
      <c r="E375" s="160">
        <f>SUM(E376:E380)</f>
        <v>0</v>
      </c>
      <c r="F375" s="170"/>
      <c r="G375" s="170"/>
      <c r="H375" s="160">
        <f>SUM(H376:H380)</f>
        <v>0</v>
      </c>
    </row>
    <row r="376" spans="2:8" s="99" customFormat="1" ht="18" customHeight="1">
      <c r="B376" s="54" t="s">
        <v>480</v>
      </c>
      <c r="C376" s="54" t="s">
        <v>372</v>
      </c>
      <c r="D376" s="157">
        <f>SUMIF($C$319:$C$374,C376,$D$319:$D$374)</f>
        <v>0</v>
      </c>
      <c r="E376" s="157">
        <f>SUMIF($C$319:$C$374,C376,$E$319:$E$374)</f>
        <v>0</v>
      </c>
      <c r="F376" s="170"/>
      <c r="G376" s="170"/>
      <c r="H376" s="157">
        <f>SUMIF($C$319:$C$374,C376,$H$319:$H$374)</f>
        <v>0</v>
      </c>
    </row>
    <row r="377" spans="2:8" s="99" customFormat="1" ht="18" customHeight="1">
      <c r="B377" s="54" t="s">
        <v>481</v>
      </c>
      <c r="C377" s="54" t="s">
        <v>373</v>
      </c>
      <c r="D377" s="157">
        <f>SUMIF($C$319:$C$374,C377,$D$319:$D$374)</f>
        <v>0</v>
      </c>
      <c r="E377" s="157">
        <f>SUMIF($C$319:$C$374,C377,$E$319:$E$374)</f>
        <v>0</v>
      </c>
      <c r="F377" s="170"/>
      <c r="G377" s="170"/>
      <c r="H377" s="157">
        <f>SUMIF($C$319:$C$374,C377,$H$319:$H$374)</f>
        <v>0</v>
      </c>
    </row>
    <row r="378" spans="2:8" s="99" customFormat="1" ht="19.5" customHeight="1">
      <c r="B378" s="54" t="s">
        <v>482</v>
      </c>
      <c r="C378" s="54" t="s">
        <v>374</v>
      </c>
      <c r="D378" s="157">
        <f>SUMIF($C$319:$C$374,C378,$D$319:$D$374)</f>
        <v>0</v>
      </c>
      <c r="E378" s="157">
        <f>SUMIF($C$319:$C$374,C378,$E$319:$E$374)</f>
        <v>0</v>
      </c>
      <c r="F378" s="170"/>
      <c r="G378" s="170"/>
      <c r="H378" s="157">
        <f>SUMIF($C$319:$C$374,C378,$H$319:$H$374)</f>
        <v>0</v>
      </c>
    </row>
    <row r="379" spans="2:8" s="99" customFormat="1" ht="19.5" customHeight="1">
      <c r="B379" s="54" t="s">
        <v>483</v>
      </c>
      <c r="C379" s="54" t="s">
        <v>375</v>
      </c>
      <c r="D379" s="157">
        <f>SUMIF($C$319:$C$374,C379,$D$319:$D$374)</f>
        <v>0</v>
      </c>
      <c r="E379" s="157">
        <f>SUMIF($C$319:$C$374,C379,$E$319:$E$374)</f>
        <v>0</v>
      </c>
      <c r="F379" s="170"/>
      <c r="G379" s="170"/>
      <c r="H379" s="157">
        <f>SUMIF($C$319:$C$374,C379,$H$319:$H$374)</f>
        <v>0</v>
      </c>
    </row>
    <row r="380" spans="2:8" s="99" customFormat="1" ht="23.25" customHeight="1">
      <c r="B380" s="89" t="s">
        <v>484</v>
      </c>
      <c r="C380" s="89" t="s">
        <v>376</v>
      </c>
      <c r="D380" s="175">
        <f>SUMIF($C$319:$C$374,C380,$D$319:$D$374)</f>
        <v>0</v>
      </c>
      <c r="E380" s="175">
        <f>SUMIF($C$319:$C$374,C380,$E$319:$E$374)</f>
        <v>0</v>
      </c>
      <c r="F380" s="176"/>
      <c r="G380" s="176"/>
      <c r="H380" s="175">
        <f>SUMIF($C$319:$C$374,C380,$H$319:$H$374)</f>
        <v>0</v>
      </c>
    </row>
    <row r="381" spans="2:8" ht="29.25" customHeight="1">
      <c r="B381" s="39"/>
      <c r="C381" s="40" t="s">
        <v>56</v>
      </c>
      <c r="D381" s="194"/>
      <c r="E381" s="194"/>
      <c r="F381" s="195"/>
      <c r="G381" s="195"/>
      <c r="H381" s="196"/>
    </row>
    <row r="382" spans="2:8" s="72" customFormat="1" ht="45.75" customHeight="1">
      <c r="B382" s="81" t="s">
        <v>240</v>
      </c>
      <c r="C382" s="59" t="s">
        <v>241</v>
      </c>
      <c r="D382" s="189">
        <f>SUM(D383:D387)</f>
        <v>0</v>
      </c>
      <c r="E382" s="189">
        <f>SUM(E383:E387)</f>
        <v>0</v>
      </c>
      <c r="F382" s="190"/>
      <c r="G382" s="190"/>
      <c r="H382" s="189">
        <f>SUM(H383:H387)</f>
        <v>0</v>
      </c>
    </row>
    <row r="383" spans="2:8" s="99" customFormat="1" ht="18" customHeight="1">
      <c r="B383" s="48" t="s">
        <v>486</v>
      </c>
      <c r="C383" s="48" t="s">
        <v>372</v>
      </c>
      <c r="D383" s="172"/>
      <c r="E383" s="154"/>
      <c r="F383" s="170">
        <v>1</v>
      </c>
      <c r="G383" s="170">
        <v>1</v>
      </c>
      <c r="H383" s="157">
        <f>E383*G383</f>
        <v>0</v>
      </c>
    </row>
    <row r="384" spans="2:8" s="99" customFormat="1" ht="18" customHeight="1">
      <c r="B384" s="48" t="s">
        <v>487</v>
      </c>
      <c r="C384" s="48" t="s">
        <v>373</v>
      </c>
      <c r="D384" s="172"/>
      <c r="E384" s="154"/>
      <c r="F384" s="170">
        <v>1</v>
      </c>
      <c r="G384" s="170">
        <v>1</v>
      </c>
      <c r="H384" s="157">
        <f>E384*G384</f>
        <v>0</v>
      </c>
    </row>
    <row r="385" spans="2:10" s="99" customFormat="1" ht="22.5" customHeight="1">
      <c r="B385" s="48" t="s">
        <v>488</v>
      </c>
      <c r="C385" s="48" t="s">
        <v>374</v>
      </c>
      <c r="D385" s="172"/>
      <c r="E385" s="154"/>
      <c r="F385" s="170">
        <v>1</v>
      </c>
      <c r="G385" s="170">
        <v>1</v>
      </c>
      <c r="H385" s="157">
        <f>E385*G385</f>
        <v>0</v>
      </c>
    </row>
    <row r="386" spans="2:10" s="99" customFormat="1" ht="20.25" customHeight="1">
      <c r="B386" s="48" t="s">
        <v>489</v>
      </c>
      <c r="C386" s="48" t="s">
        <v>375</v>
      </c>
      <c r="D386" s="172"/>
      <c r="E386" s="154"/>
      <c r="F386" s="170">
        <v>1</v>
      </c>
      <c r="G386" s="170">
        <v>1</v>
      </c>
      <c r="H386" s="157">
        <f>E386*G386</f>
        <v>0</v>
      </c>
    </row>
    <row r="387" spans="2:10" s="99" customFormat="1" ht="23.25" customHeight="1">
      <c r="B387" s="48" t="s">
        <v>490</v>
      </c>
      <c r="C387" s="48" t="s">
        <v>376</v>
      </c>
      <c r="D387" s="172"/>
      <c r="E387" s="154"/>
      <c r="F387" s="170">
        <v>1</v>
      </c>
      <c r="G387" s="170">
        <v>1</v>
      </c>
      <c r="H387" s="157">
        <f>E387*G387</f>
        <v>0</v>
      </c>
    </row>
    <row r="388" spans="2:10" s="38" customFormat="1" ht="69" customHeight="1">
      <c r="B388" s="36" t="s">
        <v>242</v>
      </c>
      <c r="C388" s="36" t="s">
        <v>860</v>
      </c>
      <c r="D388" s="160">
        <f>SUM(D389:D393)</f>
        <v>0</v>
      </c>
      <c r="E388" s="160">
        <f>SUM(E389:E393)</f>
        <v>0</v>
      </c>
      <c r="F388" s="171"/>
      <c r="G388" s="171"/>
      <c r="H388" s="160">
        <f>SUM(H389:H393)</f>
        <v>0</v>
      </c>
      <c r="J388" s="128"/>
    </row>
    <row r="389" spans="2:10" s="99" customFormat="1" ht="20.25" customHeight="1">
      <c r="B389" s="48" t="s">
        <v>491</v>
      </c>
      <c r="C389" s="48" t="s">
        <v>372</v>
      </c>
      <c r="D389" s="154"/>
      <c r="E389" s="157">
        <f>IF((D389-0.5*('3. Inflows'!E65+'3. Inflows'!E71+'3. Inflows'!E78+'3. Inflows'!E84))&gt;0,D389-0.5*('3. Inflows'!E65+'3. Inflows'!E71+'3. Inflows'!E78+'3. Inflows'!E84),0)</f>
        <v>0</v>
      </c>
      <c r="F389" s="170">
        <v>1</v>
      </c>
      <c r="G389" s="170">
        <v>1</v>
      </c>
      <c r="H389" s="157">
        <f>E389*G389</f>
        <v>0</v>
      </c>
    </row>
    <row r="390" spans="2:10" s="99" customFormat="1" ht="21.75" customHeight="1">
      <c r="B390" s="48" t="s">
        <v>492</v>
      </c>
      <c r="C390" s="48" t="s">
        <v>373</v>
      </c>
      <c r="D390" s="154"/>
      <c r="E390" s="157">
        <f>IF((D390-0.5*('3. Inflows'!E66+'3. Inflows'!E72+'3. Inflows'!E79+'3. Inflows'!E85))&gt;0,D390-0.5*('3. Inflows'!E66+'3. Inflows'!E72+'3. Inflows'!E79+'3. Inflows'!E85),0)</f>
        <v>0</v>
      </c>
      <c r="F390" s="170">
        <v>1</v>
      </c>
      <c r="G390" s="170">
        <v>1</v>
      </c>
      <c r="H390" s="157">
        <f>E390*G390</f>
        <v>0</v>
      </c>
    </row>
    <row r="391" spans="2:10" s="99" customFormat="1" ht="18" customHeight="1">
      <c r="B391" s="48" t="s">
        <v>493</v>
      </c>
      <c r="C391" s="48" t="s">
        <v>374</v>
      </c>
      <c r="D391" s="154"/>
      <c r="E391" s="157">
        <f>IF((D391-0.5*('3. Inflows'!E67+'3. Inflows'!E73+'3. Inflows'!E80+'3. Inflows'!E86))&gt;0,D391-0.5*('3. Inflows'!E67+'3. Inflows'!E73+'3. Inflows'!E80+'3. Inflows'!E86),0)</f>
        <v>0</v>
      </c>
      <c r="F391" s="170">
        <v>1</v>
      </c>
      <c r="G391" s="170">
        <v>1</v>
      </c>
      <c r="H391" s="157">
        <f>E391*G391</f>
        <v>0</v>
      </c>
    </row>
    <row r="392" spans="2:10" s="99" customFormat="1" ht="23.25" customHeight="1">
      <c r="B392" s="48" t="s">
        <v>494</v>
      </c>
      <c r="C392" s="48" t="s">
        <v>375</v>
      </c>
      <c r="D392" s="154"/>
      <c r="E392" s="157">
        <f>IF((D392-0.5*('3. Inflows'!E68+'3. Inflows'!E74+'3. Inflows'!E81+'3. Inflows'!E87))&gt;0,D392-0.5*('3. Inflows'!E68+'3. Inflows'!E74+'3. Inflows'!E81+'3. Inflows'!E87),0)</f>
        <v>0</v>
      </c>
      <c r="F392" s="170">
        <v>1</v>
      </c>
      <c r="G392" s="170">
        <v>1</v>
      </c>
      <c r="H392" s="157">
        <f>E392*G392</f>
        <v>0</v>
      </c>
    </row>
    <row r="393" spans="2:10" s="99" customFormat="1" ht="20.25" customHeight="1">
      <c r="B393" s="48" t="s">
        <v>495</v>
      </c>
      <c r="C393" s="48" t="s">
        <v>376</v>
      </c>
      <c r="D393" s="154"/>
      <c r="E393" s="157">
        <f>IF((D393-0.5*('3. Inflows'!E69+'3. Inflows'!E75+'3. Inflows'!E82+'3. Inflows'!E88))&gt;0,D393-0.5*('3. Inflows'!E69+'3. Inflows'!E75+'3. Inflows'!E82+'3. Inflows'!E88),0)</f>
        <v>0</v>
      </c>
      <c r="F393" s="170">
        <v>1</v>
      </c>
      <c r="G393" s="170">
        <v>1</v>
      </c>
      <c r="H393" s="157">
        <f>E393*G393</f>
        <v>0</v>
      </c>
    </row>
    <row r="394" spans="2:10" s="38" customFormat="1" ht="39.75" customHeight="1">
      <c r="B394" s="36" t="s">
        <v>243</v>
      </c>
      <c r="C394" s="36" t="s">
        <v>547</v>
      </c>
      <c r="D394" s="160">
        <f>SUM(D395:D399)</f>
        <v>0</v>
      </c>
      <c r="E394" s="160">
        <f>SUM(E395:E399)</f>
        <v>0</v>
      </c>
      <c r="F394" s="171"/>
      <c r="G394" s="171"/>
      <c r="H394" s="160">
        <f>SUM(H395:H399)</f>
        <v>0</v>
      </c>
    </row>
    <row r="395" spans="2:10" s="99" customFormat="1">
      <c r="B395" s="54" t="s">
        <v>496</v>
      </c>
      <c r="C395" s="54" t="s">
        <v>372</v>
      </c>
      <c r="D395" s="157">
        <f>SUMIF($C$383:$C$393,C395,$D$383:$D$393)</f>
        <v>0</v>
      </c>
      <c r="E395" s="157">
        <f>SUMIF($C$383:$C$393,C395,$E$383:$E$393)</f>
        <v>0</v>
      </c>
      <c r="F395" s="170"/>
      <c r="G395" s="170"/>
      <c r="H395" s="157">
        <f>SUMIF($C$383:$C$393,C395,$H$383:$H$393)</f>
        <v>0</v>
      </c>
    </row>
    <row r="396" spans="2:10" s="99" customFormat="1">
      <c r="B396" s="54" t="s">
        <v>497</v>
      </c>
      <c r="C396" s="54" t="s">
        <v>373</v>
      </c>
      <c r="D396" s="157">
        <f>SUMIF($C$383:$C$393,C396,$D$383:$D$393)</f>
        <v>0</v>
      </c>
      <c r="E396" s="157">
        <f>SUMIF($C$383:$C$393,C396,$E$383:$E$393)</f>
        <v>0</v>
      </c>
      <c r="F396" s="170"/>
      <c r="G396" s="170"/>
      <c r="H396" s="157">
        <f>SUMIF($C$383:$C$393,C396,$H$383:$H$393)</f>
        <v>0</v>
      </c>
    </row>
    <row r="397" spans="2:10" s="99" customFormat="1">
      <c r="B397" s="54" t="s">
        <v>498</v>
      </c>
      <c r="C397" s="54" t="s">
        <v>374</v>
      </c>
      <c r="D397" s="157">
        <f>SUMIF($C$383:$C$393,C397,$D$383:$D$393)</f>
        <v>0</v>
      </c>
      <c r="E397" s="157">
        <f>SUMIF($C$383:$C$393,C397,$E$383:$E$393)</f>
        <v>0</v>
      </c>
      <c r="F397" s="170"/>
      <c r="G397" s="170"/>
      <c r="H397" s="157">
        <f>SUMIF($C$383:$C$393,C397,$H$383:$H$393)</f>
        <v>0</v>
      </c>
    </row>
    <row r="398" spans="2:10" s="99" customFormat="1">
      <c r="B398" s="54" t="s">
        <v>499</v>
      </c>
      <c r="C398" s="54" t="s">
        <v>375</v>
      </c>
      <c r="D398" s="157">
        <f>SUMIF($C$383:$C$393,C398,$D$383:$D$393)</f>
        <v>0</v>
      </c>
      <c r="E398" s="157">
        <f>SUMIF($C$383:$C$393,C398,$E$383:$E$393)</f>
        <v>0</v>
      </c>
      <c r="F398" s="170"/>
      <c r="G398" s="170"/>
      <c r="H398" s="157">
        <f>SUMIF($C$383:$C$393,C398,$H$383:$H$393)</f>
        <v>0</v>
      </c>
    </row>
    <row r="399" spans="2:10" s="99" customFormat="1">
      <c r="B399" s="89" t="s">
        <v>500</v>
      </c>
      <c r="C399" s="89" t="s">
        <v>376</v>
      </c>
      <c r="D399" s="175">
        <f>SUMIF($C$383:$C$393,C399,$D$383:$D$393)</f>
        <v>0</v>
      </c>
      <c r="E399" s="175">
        <f>SUMIF($C$383:$C$393,C399,$E$383:$E$393)</f>
        <v>0</v>
      </c>
      <c r="F399" s="176"/>
      <c r="G399" s="176"/>
      <c r="H399" s="175">
        <f>SUMIF($C$383:$C$393,C399,$H$383:$H$393)</f>
        <v>0</v>
      </c>
    </row>
    <row r="400" spans="2:10" ht="27" customHeight="1">
      <c r="B400" s="39"/>
      <c r="C400" s="40" t="s">
        <v>65</v>
      </c>
      <c r="D400" s="194"/>
      <c r="E400" s="194"/>
      <c r="F400" s="195"/>
      <c r="G400" s="195"/>
      <c r="H400" s="196"/>
    </row>
    <row r="401" spans="2:8" s="38" customFormat="1" ht="71.25" customHeight="1">
      <c r="B401" s="81" t="s">
        <v>246</v>
      </c>
      <c r="C401" s="81" t="s">
        <v>244</v>
      </c>
      <c r="D401" s="189">
        <f>SUM(D402:D406)</f>
        <v>0</v>
      </c>
      <c r="E401" s="189">
        <f>SUM(E402:E406)</f>
        <v>0</v>
      </c>
      <c r="F401" s="190"/>
      <c r="G401" s="190"/>
      <c r="H401" s="189">
        <f>SUM(H402:H406)</f>
        <v>0</v>
      </c>
    </row>
    <row r="402" spans="2:8" s="99" customFormat="1" ht="19.5" customHeight="1">
      <c r="B402" s="48" t="s">
        <v>501</v>
      </c>
      <c r="C402" s="48" t="s">
        <v>372</v>
      </c>
      <c r="D402" s="154"/>
      <c r="E402" s="154"/>
      <c r="F402" s="170">
        <v>1</v>
      </c>
      <c r="G402" s="170">
        <v>1</v>
      </c>
      <c r="H402" s="157">
        <f>E402*G402</f>
        <v>0</v>
      </c>
    </row>
    <row r="403" spans="2:8" s="99" customFormat="1" ht="19.5" customHeight="1">
      <c r="B403" s="48" t="s">
        <v>502</v>
      </c>
      <c r="C403" s="48" t="s">
        <v>373</v>
      </c>
      <c r="D403" s="154"/>
      <c r="E403" s="154"/>
      <c r="F403" s="170">
        <v>1</v>
      </c>
      <c r="G403" s="170">
        <v>1</v>
      </c>
      <c r="H403" s="157">
        <f>E403*G403</f>
        <v>0</v>
      </c>
    </row>
    <row r="404" spans="2:8" s="99" customFormat="1" ht="19.5" customHeight="1">
      <c r="B404" s="48" t="s">
        <v>503</v>
      </c>
      <c r="C404" s="48" t="s">
        <v>374</v>
      </c>
      <c r="D404" s="154"/>
      <c r="E404" s="154"/>
      <c r="F404" s="170">
        <v>1</v>
      </c>
      <c r="G404" s="170">
        <v>1</v>
      </c>
      <c r="H404" s="157">
        <f>E404*G404</f>
        <v>0</v>
      </c>
    </row>
    <row r="405" spans="2:8" s="99" customFormat="1" ht="18" customHeight="1">
      <c r="B405" s="48" t="s">
        <v>504</v>
      </c>
      <c r="C405" s="48" t="s">
        <v>375</v>
      </c>
      <c r="D405" s="154"/>
      <c r="E405" s="154"/>
      <c r="F405" s="170">
        <v>1</v>
      </c>
      <c r="G405" s="170">
        <v>1</v>
      </c>
      <c r="H405" s="157">
        <f>E405*G405</f>
        <v>0</v>
      </c>
    </row>
    <row r="406" spans="2:8" s="99" customFormat="1" ht="23.25" customHeight="1">
      <c r="B406" s="48" t="s">
        <v>505</v>
      </c>
      <c r="C406" s="48" t="s">
        <v>376</v>
      </c>
      <c r="D406" s="154"/>
      <c r="E406" s="154"/>
      <c r="F406" s="170">
        <v>1</v>
      </c>
      <c r="G406" s="170">
        <v>1</v>
      </c>
      <c r="H406" s="157">
        <f>E406*G406</f>
        <v>0</v>
      </c>
    </row>
    <row r="407" spans="2:8" s="38" customFormat="1" ht="25.5" customHeight="1">
      <c r="B407" s="36" t="s">
        <v>247</v>
      </c>
      <c r="C407" s="36" t="s">
        <v>245</v>
      </c>
      <c r="D407" s="160">
        <f>SUM(D408:D412)</f>
        <v>0</v>
      </c>
      <c r="E407" s="160">
        <f>SUM(E408:E412)</f>
        <v>0</v>
      </c>
      <c r="F407" s="171"/>
      <c r="G407" s="171"/>
      <c r="H407" s="160">
        <f>SUM(H408:H412)</f>
        <v>0</v>
      </c>
    </row>
    <row r="408" spans="2:8" s="99" customFormat="1" ht="19.5" customHeight="1">
      <c r="B408" s="48" t="s">
        <v>506</v>
      </c>
      <c r="C408" s="48" t="s">
        <v>372</v>
      </c>
      <c r="D408" s="154"/>
      <c r="E408" s="154"/>
      <c r="F408" s="170">
        <v>0.05</v>
      </c>
      <c r="G408" s="170">
        <v>0.05</v>
      </c>
      <c r="H408" s="157">
        <f>E408*G408</f>
        <v>0</v>
      </c>
    </row>
    <row r="409" spans="2:8" s="99" customFormat="1" ht="17.25" customHeight="1">
      <c r="B409" s="48" t="s">
        <v>507</v>
      </c>
      <c r="C409" s="48" t="s">
        <v>373</v>
      </c>
      <c r="D409" s="154"/>
      <c r="E409" s="154"/>
      <c r="F409" s="170">
        <v>0.05</v>
      </c>
      <c r="G409" s="170">
        <v>0.05</v>
      </c>
      <c r="H409" s="157">
        <f>E409*G409</f>
        <v>0</v>
      </c>
    </row>
    <row r="410" spans="2:8" s="99" customFormat="1" ht="20.25" customHeight="1">
      <c r="B410" s="48" t="s">
        <v>508</v>
      </c>
      <c r="C410" s="48" t="s">
        <v>374</v>
      </c>
      <c r="D410" s="154"/>
      <c r="E410" s="154"/>
      <c r="F410" s="170">
        <v>0.05</v>
      </c>
      <c r="G410" s="170">
        <v>0.05</v>
      </c>
      <c r="H410" s="157">
        <f>E410*G410</f>
        <v>0</v>
      </c>
    </row>
    <row r="411" spans="2:8" s="99" customFormat="1" ht="20.25" customHeight="1">
      <c r="B411" s="48" t="s">
        <v>509</v>
      </c>
      <c r="C411" s="48" t="s">
        <v>375</v>
      </c>
      <c r="D411" s="154"/>
      <c r="E411" s="154"/>
      <c r="F411" s="170">
        <v>0.05</v>
      </c>
      <c r="G411" s="170">
        <v>0.05</v>
      </c>
      <c r="H411" s="157">
        <f>E411*G411</f>
        <v>0</v>
      </c>
    </row>
    <row r="412" spans="2:8" s="99" customFormat="1" ht="21.75" customHeight="1">
      <c r="B412" s="48" t="s">
        <v>510</v>
      </c>
      <c r="C412" s="48" t="s">
        <v>376</v>
      </c>
      <c r="D412" s="154"/>
      <c r="E412" s="154"/>
      <c r="F412" s="170">
        <v>0.05</v>
      </c>
      <c r="G412" s="170">
        <v>0.05</v>
      </c>
      <c r="H412" s="157">
        <f>E412*G412</f>
        <v>0</v>
      </c>
    </row>
    <row r="413" spans="2:8" s="38" customFormat="1" ht="35.25" customHeight="1">
      <c r="B413" s="36" t="s">
        <v>250</v>
      </c>
      <c r="C413" s="42" t="s">
        <v>248</v>
      </c>
      <c r="D413" s="160">
        <f>SUM(D414:D418)</f>
        <v>0</v>
      </c>
      <c r="E413" s="160">
        <f>SUM(E414:E418)</f>
        <v>0</v>
      </c>
      <c r="F413" s="171"/>
      <c r="G413" s="171"/>
      <c r="H413" s="160">
        <f>SUM(H414:H418)</f>
        <v>0</v>
      </c>
    </row>
    <row r="414" spans="2:8" s="99" customFormat="1" ht="18" customHeight="1">
      <c r="B414" s="48" t="s">
        <v>511</v>
      </c>
      <c r="C414" s="48" t="s">
        <v>372</v>
      </c>
      <c r="D414" s="154"/>
      <c r="E414" s="154"/>
      <c r="F414" s="170">
        <v>0</v>
      </c>
      <c r="G414" s="170">
        <v>0</v>
      </c>
      <c r="H414" s="157">
        <f>E414*G414</f>
        <v>0</v>
      </c>
    </row>
    <row r="415" spans="2:8" s="99" customFormat="1" ht="20.25" customHeight="1">
      <c r="B415" s="48" t="s">
        <v>512</v>
      </c>
      <c r="C415" s="48" t="s">
        <v>373</v>
      </c>
      <c r="D415" s="154"/>
      <c r="E415" s="154"/>
      <c r="F415" s="170">
        <v>0</v>
      </c>
      <c r="G415" s="170">
        <v>0</v>
      </c>
      <c r="H415" s="157">
        <f>E415*G415</f>
        <v>0</v>
      </c>
    </row>
    <row r="416" spans="2:8" s="99" customFormat="1" ht="21.75" customHeight="1">
      <c r="B416" s="48" t="s">
        <v>513</v>
      </c>
      <c r="C416" s="48" t="s">
        <v>374</v>
      </c>
      <c r="D416" s="154"/>
      <c r="E416" s="154"/>
      <c r="F416" s="170">
        <v>0</v>
      </c>
      <c r="G416" s="170">
        <v>0</v>
      </c>
      <c r="H416" s="157">
        <f>E416*G416</f>
        <v>0</v>
      </c>
    </row>
    <row r="417" spans="2:8" s="99" customFormat="1" ht="20.25" customHeight="1">
      <c r="B417" s="48" t="s">
        <v>514</v>
      </c>
      <c r="C417" s="48" t="s">
        <v>375</v>
      </c>
      <c r="D417" s="154"/>
      <c r="E417" s="154"/>
      <c r="F417" s="170">
        <v>0</v>
      </c>
      <c r="G417" s="170">
        <v>0</v>
      </c>
      <c r="H417" s="157">
        <f>E417*G417</f>
        <v>0</v>
      </c>
    </row>
    <row r="418" spans="2:8" s="99" customFormat="1" ht="24" customHeight="1">
      <c r="B418" s="48" t="s">
        <v>515</v>
      </c>
      <c r="C418" s="48" t="s">
        <v>376</v>
      </c>
      <c r="D418" s="154"/>
      <c r="E418" s="154"/>
      <c r="F418" s="170">
        <v>0</v>
      </c>
      <c r="G418" s="170">
        <v>0</v>
      </c>
      <c r="H418" s="157">
        <f>E418*G418</f>
        <v>0</v>
      </c>
    </row>
    <row r="419" spans="2:8" s="38" customFormat="1" ht="33.75" customHeight="1">
      <c r="B419" s="36" t="s">
        <v>251</v>
      </c>
      <c r="C419" s="42" t="s">
        <v>249</v>
      </c>
      <c r="D419" s="160">
        <f>SUM(D420:D424)</f>
        <v>0</v>
      </c>
      <c r="E419" s="160">
        <f>SUM(E420:E424)</f>
        <v>0</v>
      </c>
      <c r="F419" s="171"/>
      <c r="G419" s="171"/>
      <c r="H419" s="160">
        <f>SUM(H420:H424)</f>
        <v>0</v>
      </c>
    </row>
    <row r="420" spans="2:8" s="99" customFormat="1" ht="24" customHeight="1">
      <c r="B420" s="48" t="s">
        <v>516</v>
      </c>
      <c r="C420" s="48" t="s">
        <v>372</v>
      </c>
      <c r="D420" s="154"/>
      <c r="E420" s="154"/>
      <c r="F420" s="170">
        <v>0</v>
      </c>
      <c r="G420" s="170">
        <v>0</v>
      </c>
      <c r="H420" s="157">
        <f>E420*G420</f>
        <v>0</v>
      </c>
    </row>
    <row r="421" spans="2:8" s="99" customFormat="1" ht="19.5" customHeight="1">
      <c r="B421" s="48" t="s">
        <v>517</v>
      </c>
      <c r="C421" s="48" t="s">
        <v>373</v>
      </c>
      <c r="D421" s="154"/>
      <c r="E421" s="154"/>
      <c r="F421" s="170">
        <v>0</v>
      </c>
      <c r="G421" s="170">
        <v>0</v>
      </c>
      <c r="H421" s="157">
        <f>E421*G421</f>
        <v>0</v>
      </c>
    </row>
    <row r="422" spans="2:8" s="99" customFormat="1" ht="20.25" customHeight="1">
      <c r="B422" s="48" t="s">
        <v>518</v>
      </c>
      <c r="C422" s="48" t="s">
        <v>374</v>
      </c>
      <c r="D422" s="154"/>
      <c r="E422" s="154"/>
      <c r="F422" s="170">
        <v>0</v>
      </c>
      <c r="G422" s="170">
        <v>0</v>
      </c>
      <c r="H422" s="157">
        <f>E422*G422</f>
        <v>0</v>
      </c>
    </row>
    <row r="423" spans="2:8" s="99" customFormat="1" ht="19.5" customHeight="1">
      <c r="B423" s="48" t="s">
        <v>519</v>
      </c>
      <c r="C423" s="48" t="s">
        <v>375</v>
      </c>
      <c r="D423" s="154"/>
      <c r="E423" s="154"/>
      <c r="F423" s="170">
        <v>0</v>
      </c>
      <c r="G423" s="170">
        <v>0</v>
      </c>
      <c r="H423" s="157">
        <f>E423*G423</f>
        <v>0</v>
      </c>
    </row>
    <row r="424" spans="2:8" s="99" customFormat="1" ht="21.75" customHeight="1">
      <c r="B424" s="48" t="s">
        <v>520</v>
      </c>
      <c r="C424" s="48" t="s">
        <v>376</v>
      </c>
      <c r="D424" s="154"/>
      <c r="E424" s="154"/>
      <c r="F424" s="170">
        <v>0</v>
      </c>
      <c r="G424" s="170">
        <v>0</v>
      </c>
      <c r="H424" s="157">
        <f>E424*G424</f>
        <v>0</v>
      </c>
    </row>
    <row r="425" spans="2:8" s="38" customFormat="1" ht="19.5" customHeight="1">
      <c r="B425" s="36" t="s">
        <v>253</v>
      </c>
      <c r="C425" s="36" t="s">
        <v>252</v>
      </c>
      <c r="D425" s="160">
        <f>SUM(D426:D430)</f>
        <v>0</v>
      </c>
      <c r="E425" s="160">
        <f>SUM(E426:E430)</f>
        <v>0</v>
      </c>
      <c r="F425" s="171"/>
      <c r="G425" s="171"/>
      <c r="H425" s="160">
        <f>SUM(H426:H430)</f>
        <v>0</v>
      </c>
    </row>
    <row r="426" spans="2:8" s="99" customFormat="1" ht="20.25" customHeight="1">
      <c r="B426" s="48" t="s">
        <v>521</v>
      </c>
      <c r="C426" s="48" t="s">
        <v>372</v>
      </c>
      <c r="D426" s="154"/>
      <c r="E426" s="154"/>
      <c r="F426" s="170">
        <v>0</v>
      </c>
      <c r="G426" s="170">
        <v>0</v>
      </c>
      <c r="H426" s="157">
        <f>E426*G426</f>
        <v>0</v>
      </c>
    </row>
    <row r="427" spans="2:8" s="99" customFormat="1" ht="21.75" customHeight="1">
      <c r="B427" s="48" t="s">
        <v>522</v>
      </c>
      <c r="C427" s="48" t="s">
        <v>373</v>
      </c>
      <c r="D427" s="154"/>
      <c r="E427" s="154"/>
      <c r="F427" s="170">
        <v>0</v>
      </c>
      <c r="G427" s="170">
        <v>0</v>
      </c>
      <c r="H427" s="157">
        <f>E427*G427</f>
        <v>0</v>
      </c>
    </row>
    <row r="428" spans="2:8" s="99" customFormat="1" ht="21.75" customHeight="1">
      <c r="B428" s="48" t="s">
        <v>523</v>
      </c>
      <c r="C428" s="48" t="s">
        <v>374</v>
      </c>
      <c r="D428" s="154"/>
      <c r="E428" s="154"/>
      <c r="F428" s="170">
        <v>0</v>
      </c>
      <c r="G428" s="170">
        <v>0</v>
      </c>
      <c r="H428" s="157">
        <f>E428*G428</f>
        <v>0</v>
      </c>
    </row>
    <row r="429" spans="2:8" s="99" customFormat="1" ht="18" customHeight="1">
      <c r="B429" s="48" t="s">
        <v>524</v>
      </c>
      <c r="C429" s="48" t="s">
        <v>375</v>
      </c>
      <c r="D429" s="154"/>
      <c r="E429" s="154"/>
      <c r="F429" s="170">
        <v>0</v>
      </c>
      <c r="G429" s="170">
        <v>0</v>
      </c>
      <c r="H429" s="157">
        <f>E429*G429</f>
        <v>0</v>
      </c>
    </row>
    <row r="430" spans="2:8" s="99" customFormat="1" ht="19.5" customHeight="1">
      <c r="B430" s="48" t="s">
        <v>525</v>
      </c>
      <c r="C430" s="48" t="s">
        <v>376</v>
      </c>
      <c r="D430" s="154"/>
      <c r="E430" s="154"/>
      <c r="F430" s="170">
        <v>0</v>
      </c>
      <c r="G430" s="170">
        <v>0</v>
      </c>
      <c r="H430" s="157">
        <f>E430*G430</f>
        <v>0</v>
      </c>
    </row>
    <row r="431" spans="2:8" s="38" customFormat="1" ht="33.75" customHeight="1">
      <c r="B431" s="36" t="s">
        <v>254</v>
      </c>
      <c r="C431" s="36" t="s">
        <v>862</v>
      </c>
      <c r="D431" s="160">
        <f>SUM(D432:D436)</f>
        <v>0</v>
      </c>
      <c r="E431" s="160">
        <f>SUM(E432:E436)</f>
        <v>0</v>
      </c>
      <c r="F431" s="171"/>
      <c r="G431" s="171"/>
      <c r="H431" s="160">
        <f>SUM(H432:H436)</f>
        <v>0</v>
      </c>
    </row>
    <row r="432" spans="2:8" s="99" customFormat="1" ht="19.5" customHeight="1">
      <c r="B432" s="48" t="s">
        <v>526</v>
      </c>
      <c r="C432" s="48" t="s">
        <v>372</v>
      </c>
      <c r="D432" s="154"/>
      <c r="E432" s="154"/>
      <c r="F432" s="170">
        <v>1</v>
      </c>
      <c r="G432" s="170">
        <v>1</v>
      </c>
      <c r="H432" s="157">
        <f>E432*G432</f>
        <v>0</v>
      </c>
    </row>
    <row r="433" spans="2:8" s="99" customFormat="1" ht="19.5" customHeight="1">
      <c r="B433" s="48" t="s">
        <v>527</v>
      </c>
      <c r="C433" s="48" t="s">
        <v>373</v>
      </c>
      <c r="D433" s="154"/>
      <c r="E433" s="154"/>
      <c r="F433" s="170">
        <v>1</v>
      </c>
      <c r="G433" s="170">
        <v>1</v>
      </c>
      <c r="H433" s="157">
        <f>E433*G433</f>
        <v>0</v>
      </c>
    </row>
    <row r="434" spans="2:8" s="99" customFormat="1" ht="19.5" customHeight="1">
      <c r="B434" s="48" t="s">
        <v>528</v>
      </c>
      <c r="C434" s="48" t="s">
        <v>374</v>
      </c>
      <c r="D434" s="154"/>
      <c r="E434" s="154"/>
      <c r="F434" s="170">
        <v>1</v>
      </c>
      <c r="G434" s="170">
        <v>1</v>
      </c>
      <c r="H434" s="157">
        <f>E434*G434</f>
        <v>0</v>
      </c>
    </row>
    <row r="435" spans="2:8" s="99" customFormat="1" ht="19.5" customHeight="1">
      <c r="B435" s="48" t="s">
        <v>529</v>
      </c>
      <c r="C435" s="48" t="s">
        <v>375</v>
      </c>
      <c r="D435" s="154"/>
      <c r="E435" s="154"/>
      <c r="F435" s="170">
        <v>1</v>
      </c>
      <c r="G435" s="170">
        <v>1</v>
      </c>
      <c r="H435" s="157">
        <f>E435*G435</f>
        <v>0</v>
      </c>
    </row>
    <row r="436" spans="2:8" s="99" customFormat="1" ht="18" customHeight="1">
      <c r="B436" s="85" t="s">
        <v>530</v>
      </c>
      <c r="C436" s="85" t="s">
        <v>376</v>
      </c>
      <c r="D436" s="154"/>
      <c r="E436" s="154"/>
      <c r="F436" s="170">
        <v>1</v>
      </c>
      <c r="G436" s="170">
        <v>1</v>
      </c>
      <c r="H436" s="157">
        <f>E436*G436</f>
        <v>0</v>
      </c>
    </row>
    <row r="437" spans="2:8" s="38" customFormat="1" ht="41.25" customHeight="1">
      <c r="B437" s="36" t="s">
        <v>257</v>
      </c>
      <c r="C437" s="36" t="s">
        <v>863</v>
      </c>
      <c r="D437" s="160">
        <f>SUM(D438:D442)</f>
        <v>0</v>
      </c>
      <c r="E437" s="160">
        <f>SUM(E438:E442)</f>
        <v>0</v>
      </c>
      <c r="F437" s="171"/>
      <c r="G437" s="171"/>
      <c r="H437" s="160">
        <f>SUM(H438:H442)</f>
        <v>0</v>
      </c>
    </row>
    <row r="438" spans="2:8" s="99" customFormat="1" ht="25.5" customHeight="1">
      <c r="B438" s="48" t="s">
        <v>531</v>
      </c>
      <c r="C438" s="48" t="s">
        <v>372</v>
      </c>
      <c r="D438" s="172"/>
      <c r="E438" s="154"/>
      <c r="F438" s="170">
        <v>0.5</v>
      </c>
      <c r="G438" s="170">
        <v>0.5</v>
      </c>
      <c r="H438" s="157">
        <f>E438*G438</f>
        <v>0</v>
      </c>
    </row>
    <row r="439" spans="2:8" s="99" customFormat="1" ht="19.5" customHeight="1">
      <c r="B439" s="48" t="s">
        <v>532</v>
      </c>
      <c r="C439" s="48" t="s">
        <v>373</v>
      </c>
      <c r="D439" s="172"/>
      <c r="E439" s="154"/>
      <c r="F439" s="170">
        <v>0.5</v>
      </c>
      <c r="G439" s="170">
        <v>0.5</v>
      </c>
      <c r="H439" s="157">
        <f>E439*G439</f>
        <v>0</v>
      </c>
    </row>
    <row r="440" spans="2:8" s="99" customFormat="1" ht="18" customHeight="1">
      <c r="B440" s="48" t="s">
        <v>533</v>
      </c>
      <c r="C440" s="48" t="s">
        <v>374</v>
      </c>
      <c r="D440" s="172"/>
      <c r="E440" s="154"/>
      <c r="F440" s="170">
        <v>0.5</v>
      </c>
      <c r="G440" s="170">
        <v>0.5</v>
      </c>
      <c r="H440" s="157">
        <f>E440*G440</f>
        <v>0</v>
      </c>
    </row>
    <row r="441" spans="2:8" s="99" customFormat="1" ht="20.25" customHeight="1">
      <c r="B441" s="48" t="s">
        <v>534</v>
      </c>
      <c r="C441" s="48" t="s">
        <v>375</v>
      </c>
      <c r="D441" s="172"/>
      <c r="E441" s="154"/>
      <c r="F441" s="170">
        <v>0.5</v>
      </c>
      <c r="G441" s="170">
        <v>0.5</v>
      </c>
      <c r="H441" s="157">
        <f>E441*G441</f>
        <v>0</v>
      </c>
    </row>
    <row r="442" spans="2:8" s="99" customFormat="1" ht="21.75" customHeight="1">
      <c r="B442" s="48" t="s">
        <v>535</v>
      </c>
      <c r="C442" s="48" t="s">
        <v>376</v>
      </c>
      <c r="D442" s="172"/>
      <c r="E442" s="154"/>
      <c r="F442" s="170">
        <v>0.5</v>
      </c>
      <c r="G442" s="170">
        <v>0.5</v>
      </c>
      <c r="H442" s="157">
        <f>E442*G442</f>
        <v>0</v>
      </c>
    </row>
    <row r="443" spans="2:8" s="38" customFormat="1" ht="31.5">
      <c r="B443" s="36" t="s">
        <v>256</v>
      </c>
      <c r="C443" s="36" t="s">
        <v>258</v>
      </c>
      <c r="D443" s="160">
        <f>SUM(D444:D448)</f>
        <v>0</v>
      </c>
      <c r="E443" s="160">
        <f>SUM(E444:E448)</f>
        <v>0</v>
      </c>
      <c r="F443" s="171"/>
      <c r="G443" s="171"/>
      <c r="H443" s="160">
        <f>SUM(H444:H448)</f>
        <v>0</v>
      </c>
    </row>
    <row r="444" spans="2:8" s="99" customFormat="1" ht="20.25" customHeight="1">
      <c r="B444" s="48" t="s">
        <v>536</v>
      </c>
      <c r="C444" s="48" t="s">
        <v>372</v>
      </c>
      <c r="D444" s="154"/>
      <c r="E444" s="154"/>
      <c r="F444" s="170">
        <v>1</v>
      </c>
      <c r="G444" s="170">
        <v>1</v>
      </c>
      <c r="H444" s="157">
        <f>E444*G444</f>
        <v>0</v>
      </c>
    </row>
    <row r="445" spans="2:8" s="99" customFormat="1" ht="24" customHeight="1">
      <c r="B445" s="48" t="s">
        <v>537</v>
      </c>
      <c r="C445" s="48" t="s">
        <v>373</v>
      </c>
      <c r="D445" s="154"/>
      <c r="E445" s="154"/>
      <c r="F445" s="170">
        <v>1</v>
      </c>
      <c r="G445" s="170">
        <v>1</v>
      </c>
      <c r="H445" s="157">
        <f>E445*G445</f>
        <v>0</v>
      </c>
    </row>
    <row r="446" spans="2:8" s="99" customFormat="1" ht="20.25" customHeight="1">
      <c r="B446" s="48" t="s">
        <v>538</v>
      </c>
      <c r="C446" s="48" t="s">
        <v>374</v>
      </c>
      <c r="D446" s="154"/>
      <c r="E446" s="154"/>
      <c r="F446" s="170">
        <v>1</v>
      </c>
      <c r="G446" s="170">
        <v>1</v>
      </c>
      <c r="H446" s="157">
        <f>E446*G446</f>
        <v>0</v>
      </c>
    </row>
    <row r="447" spans="2:8" s="99" customFormat="1" ht="23.25" customHeight="1">
      <c r="B447" s="48" t="s">
        <v>539</v>
      </c>
      <c r="C447" s="48" t="s">
        <v>375</v>
      </c>
      <c r="D447" s="154"/>
      <c r="E447" s="154"/>
      <c r="F447" s="170">
        <v>1</v>
      </c>
      <c r="G447" s="170">
        <v>1</v>
      </c>
      <c r="H447" s="157">
        <f>E447*G447</f>
        <v>0</v>
      </c>
    </row>
    <row r="448" spans="2:8" s="99" customFormat="1" ht="25.5" customHeight="1">
      <c r="B448" s="48" t="s">
        <v>540</v>
      </c>
      <c r="C448" s="48" t="s">
        <v>376</v>
      </c>
      <c r="D448" s="154"/>
      <c r="E448" s="154"/>
      <c r="F448" s="170">
        <v>1</v>
      </c>
      <c r="G448" s="170">
        <v>1</v>
      </c>
      <c r="H448" s="157">
        <f>E448*G448</f>
        <v>0</v>
      </c>
    </row>
    <row r="449" spans="2:8" s="38" customFormat="1" ht="24" customHeight="1">
      <c r="B449" s="36" t="s">
        <v>359</v>
      </c>
      <c r="C449" s="102" t="s">
        <v>546</v>
      </c>
      <c r="D449" s="160">
        <f>SUM(D450:D454)</f>
        <v>0</v>
      </c>
      <c r="E449" s="160">
        <f>SUM(E450:E454)</f>
        <v>0</v>
      </c>
      <c r="F449" s="171"/>
      <c r="G449" s="171"/>
      <c r="H449" s="160">
        <f>SUM(H450:H454)</f>
        <v>0</v>
      </c>
    </row>
    <row r="450" spans="2:8" s="99" customFormat="1" ht="19.5" customHeight="1">
      <c r="B450" s="54" t="s">
        <v>541</v>
      </c>
      <c r="C450" s="54" t="s">
        <v>372</v>
      </c>
      <c r="D450" s="157">
        <f>SUMIF($C$402:$C$448,C450,$D$402:$D$448)</f>
        <v>0</v>
      </c>
      <c r="E450" s="157">
        <f>SUMIF($C$402:$C$448,C450,$E$402:$E$448)</f>
        <v>0</v>
      </c>
      <c r="F450" s="170"/>
      <c r="G450" s="170"/>
      <c r="H450" s="157">
        <f>SUMIF($C$402:$C$448,C450,$H$402:$H$449)</f>
        <v>0</v>
      </c>
    </row>
    <row r="451" spans="2:8" s="99" customFormat="1" ht="21.75" customHeight="1">
      <c r="B451" s="54" t="s">
        <v>542</v>
      </c>
      <c r="C451" s="54" t="s">
        <v>373</v>
      </c>
      <c r="D451" s="157">
        <f>SUMIF($C$402:$C$448,C451,$D$402:$D$448)</f>
        <v>0</v>
      </c>
      <c r="E451" s="157">
        <f>SUMIF($C$402:$C$448,C451,$E$402:$E$448)</f>
        <v>0</v>
      </c>
      <c r="F451" s="170"/>
      <c r="G451" s="170"/>
      <c r="H451" s="157">
        <f>SUMIF($C$402:$C$448,C451,$H$402:$H$449)</f>
        <v>0</v>
      </c>
    </row>
    <row r="452" spans="2:8" s="99" customFormat="1" ht="21.75" customHeight="1">
      <c r="B452" s="54" t="s">
        <v>543</v>
      </c>
      <c r="C452" s="54" t="s">
        <v>374</v>
      </c>
      <c r="D452" s="157">
        <f>SUMIF($C$402:$C$448,C452,$D$402:$D$448)</f>
        <v>0</v>
      </c>
      <c r="E452" s="157">
        <f>SUMIF($C$402:$C$448,C452,$E$402:$E$448)</f>
        <v>0</v>
      </c>
      <c r="F452" s="170"/>
      <c r="G452" s="170"/>
      <c r="H452" s="157">
        <f>SUMIF($C$402:$C$448,C452,$H$402:$H$449)</f>
        <v>0</v>
      </c>
    </row>
    <row r="453" spans="2:8" s="99" customFormat="1" ht="24" customHeight="1">
      <c r="B453" s="54" t="s">
        <v>544</v>
      </c>
      <c r="C453" s="54" t="s">
        <v>375</v>
      </c>
      <c r="D453" s="157">
        <f>SUMIF($C$402:$C$448,C453,$D$402:$D$448)</f>
        <v>0</v>
      </c>
      <c r="E453" s="157">
        <f>SUMIF($C$402:$C$448,C453,$E$402:$E$448)</f>
        <v>0</v>
      </c>
      <c r="F453" s="170"/>
      <c r="G453" s="170"/>
      <c r="H453" s="157">
        <f>SUMIF($C$402:$C$448,C453,$H$402:$H$449)</f>
        <v>0</v>
      </c>
    </row>
    <row r="454" spans="2:8" s="99" customFormat="1" ht="24" customHeight="1">
      <c r="B454" s="54" t="s">
        <v>545</v>
      </c>
      <c r="C454" s="54" t="s">
        <v>376</v>
      </c>
      <c r="D454" s="157">
        <f>SUMIF($C$402:$C$448,C454,$D$402:$D$448)</f>
        <v>0</v>
      </c>
      <c r="E454" s="157">
        <f>SUMIF($C$402:$C$448,C454,$E$402:$E$448)</f>
        <v>0</v>
      </c>
      <c r="F454" s="170"/>
      <c r="G454" s="170"/>
      <c r="H454" s="157">
        <f>SUMIF($C$402:$C$448,C454,$H$402:$H$449)</f>
        <v>0</v>
      </c>
    </row>
    <row r="455" spans="2:8" s="38" customFormat="1" ht="25.5" customHeight="1">
      <c r="B455" s="36" t="s">
        <v>360</v>
      </c>
      <c r="C455" s="36" t="s">
        <v>923</v>
      </c>
      <c r="D455" s="160">
        <f>SUM(D456:D460)</f>
        <v>0</v>
      </c>
      <c r="E455" s="160">
        <f>SUM(E456:E460)</f>
        <v>0</v>
      </c>
      <c r="F455" s="171"/>
      <c r="G455" s="171"/>
      <c r="H455" s="160">
        <f>SUM(H456:H460)</f>
        <v>0</v>
      </c>
    </row>
    <row r="456" spans="2:8" s="99" customFormat="1" ht="19.5" customHeight="1">
      <c r="B456" s="54" t="s">
        <v>551</v>
      </c>
      <c r="C456" s="54" t="s">
        <v>372</v>
      </c>
      <c r="D456" s="157">
        <f>SUMIF($C$252:$C$256,C456,$D$252:$D$256)+SUMIF($C$313:$C$317,C456,$D$313:$D$317)+SUMIF($C$376:$C$380,C456,$D$376:$D$380)+SUMIF($C$395:$C$399,C456,$D$395:$D$399)+SUMIF($C$450:$C$454,C456,$D$450:$D$454)</f>
        <v>0</v>
      </c>
      <c r="E456" s="157">
        <f>SUMIF($C$252:$C$256,C456,$E$252:$E$256)+SUMIF($C$313:$C$317,C456,$E$313:$E$317)+SUMIF($C$376:$C$380,C456,$E$376:$E$380)+SUMIF($C$395:$C$399,C456,$E$395:$E$399)+SUMIF($C$450:$C$454,C456,$E$450:$E$454)</f>
        <v>0</v>
      </c>
      <c r="F456" s="170"/>
      <c r="G456" s="170"/>
      <c r="H456" s="157">
        <f>SUMIF($C$252:$C$256,C456,$H$252:$H$256)+SUMIF($C$313:$C$317,C456,$H$313:$H$317)+SUMIF($C$376:$C$380,C456,$H$376:$H$380)+SUMIF($C$395:$C$399,C456,$H$395:$H$399)+SUMIF($C$450:$C$454,C456,$H$450:$H$454)</f>
        <v>0</v>
      </c>
    </row>
    <row r="457" spans="2:8" s="99" customFormat="1" ht="25.5" customHeight="1">
      <c r="B457" s="54" t="s">
        <v>552</v>
      </c>
      <c r="C457" s="54" t="s">
        <v>373</v>
      </c>
      <c r="D457" s="157">
        <f>SUMIF($C$252:$C$256,C457,$D$252:$D$256)+SUMIF($C$313:$C$317,C457,$D$313:$D$317)+SUMIF($C$376:$C$380,C457,$D$376:$D$380)+SUMIF($C$395:$C$399,C457,$D$395:$D$399)+SUMIF($C$450:$C$454,C457,$D$450:$D$454)</f>
        <v>0</v>
      </c>
      <c r="E457" s="157">
        <f>SUMIF($C$252:$C$256,C457,$E$252:$E$256)+SUMIF($C$313:$C$317,C457,$E$313:$E$317)+SUMIF($C$376:$C$380,C457,$E$376:$E$380)+SUMIF($C$395:$C$399,C457,$E$395:$E$399)+SUMIF($C$450:$C$454,C457,$E$450:$E$454)</f>
        <v>0</v>
      </c>
      <c r="F457" s="170"/>
      <c r="G457" s="170"/>
      <c r="H457" s="157">
        <f>SUMIF($C$252:$C$256,C457,$H$252:$H$256)+SUMIF($C$313:$C$317,C457,$H$313:$H$317)+SUMIF($C$376:$C$380,C457,$H$376:$H$380)+SUMIF($C$395:$C$399,C457,$H$395:$H$399)+SUMIF($C$450:$C$454,C457,$H$450:$H$454)</f>
        <v>0</v>
      </c>
    </row>
    <row r="458" spans="2:8" s="99" customFormat="1" ht="21.75" customHeight="1">
      <c r="B458" s="54" t="s">
        <v>553</v>
      </c>
      <c r="C458" s="54" t="s">
        <v>374</v>
      </c>
      <c r="D458" s="157">
        <f>SUMIF($C$252:$C$256,C458,$D$252:$D$256)+SUMIF($C$313:$C$317,C458,$D$313:$D$317)+SUMIF($C$376:$C$380,C458,$D$376:$D$380)+SUMIF($C$395:$C$399,C458,$D$395:$D$399)+SUMIF($C$450:$C$454,C458,$D$450:$D$454)</f>
        <v>0</v>
      </c>
      <c r="E458" s="157">
        <f>SUMIF($C$252:$C$256,C458,$E$252:$E$256)+SUMIF($C$313:$C$317,C458,$E$313:$E$317)+SUMIF($C$376:$C$380,C458,$E$376:$E$380)+SUMIF($C$395:$C$399,C458,$E$395:$E$399)+SUMIF($C$450:$C$454,C458,$E$450:$E$454)</f>
        <v>0</v>
      </c>
      <c r="F458" s="170"/>
      <c r="G458" s="170"/>
      <c r="H458" s="157">
        <f>SUMIF($C$252:$C$256,C458,$H$252:$H$256)+SUMIF($C$313:$C$317,C458,$H$313:$H$317)+SUMIF($C$376:$C$380,C458,$H$376:$H$380)+SUMIF($C$395:$C$399,C458,$H$395:$H$399)+SUMIF($C$450:$C$454,C458,$H$450:$H$454)</f>
        <v>0</v>
      </c>
    </row>
    <row r="459" spans="2:8" s="99" customFormat="1" ht="19.5" customHeight="1">
      <c r="B459" s="54" t="s">
        <v>554</v>
      </c>
      <c r="C459" s="54" t="s">
        <v>375</v>
      </c>
      <c r="D459" s="157">
        <f>SUMIF($C$252:$C$256,C459,$D$252:$D$256)+SUMIF($C$313:$C$317,C459,$D$313:$D$317)+SUMIF($C$376:$C$380,C459,$D$376:$D$380)+SUMIF($C$395:$C$399,C459,$D$395:$D$399)+SUMIF($C$450:$C$454,C459,$D$450:$D$454)</f>
        <v>0</v>
      </c>
      <c r="E459" s="157">
        <f>SUMIF($C$252:$C$256,C459,$E$252:$E$256)+SUMIF($C$313:$C$317,C459,$E$313:$E$317)+SUMIF($C$376:$C$380,C459,$E$376:$E$380)+SUMIF($C$395:$C$399,C459,$E$395:$E$399)+SUMIF($C$450:$C$454,C459,$E$450:$E$454)</f>
        <v>0</v>
      </c>
      <c r="F459" s="170"/>
      <c r="G459" s="170"/>
      <c r="H459" s="157">
        <f>SUMIF($C$252:$C$256,C459,$H$252:$H$256)+SUMIF($C$313:$C$317,C459,$H$313:$H$317)+SUMIF($C$376:$C$380,C459,$H$376:$H$380)+SUMIF($C$395:$C$399,C459,$H$395:$H$399)+SUMIF($C$450:$C$454,C459,$H$450:$H$454)</f>
        <v>0</v>
      </c>
    </row>
    <row r="460" spans="2:8" s="99" customFormat="1" ht="23.25" customHeight="1">
      <c r="B460" s="54" t="s">
        <v>555</v>
      </c>
      <c r="C460" s="54" t="s">
        <v>376</v>
      </c>
      <c r="D460" s="157">
        <f>SUMIF($C$252:$C$256,C460,$D$252:$D$256)+SUMIF($C$313:$C$317,C460,$D$313:$D$317)+SUMIF($C$376:$C$380,C460,$D$376:$D$380)+SUMIF($C$395:$C$399,C460,$D$395:$D$399)+SUMIF($C$450:$C$454,C460,$D$450:$D$454)</f>
        <v>0</v>
      </c>
      <c r="E460" s="157">
        <f>SUMIF($C$252:$C$256,C460,$E$252:$E$256)+SUMIF($C$313:$C$317,C460,$E$313:$E$317)+SUMIF($C$376:$C$380,C460,$E$376:$E$380)+SUMIF($C$395:$C$399,C460,$E$395:$E$399)+SUMIF($C$450:$C$454,C460,$E$450:$E$454)</f>
        <v>0</v>
      </c>
      <c r="F460" s="170"/>
      <c r="G460" s="170"/>
      <c r="H460" s="157">
        <f>SUMIF($C$252:$C$256,C460,$H$252:$H$256)+SUMIF($C$313:$C$317,C460,$H$313:$H$317)+SUMIF($C$376:$C$380,C460,$H$376:$H$380)+SUMIF($C$395:$C$399,C460,$H$395:$H$399)+SUMIF($C$450:$C$454,C460,$H$450:$H$454)</f>
        <v>0</v>
      </c>
    </row>
    <row r="461" spans="2:8" s="103" customFormat="1" ht="24.75" customHeight="1">
      <c r="B461" s="135" t="s">
        <v>556</v>
      </c>
      <c r="C461" s="134" t="s">
        <v>582</v>
      </c>
      <c r="D461" s="168">
        <f>SUM(D462:D466)</f>
        <v>0</v>
      </c>
      <c r="E461" s="168">
        <f>SUM(E462:E466)</f>
        <v>0</v>
      </c>
      <c r="F461" s="205"/>
      <c r="G461" s="205"/>
      <c r="H461" s="168">
        <f>SUM(H462:H466)</f>
        <v>0</v>
      </c>
    </row>
    <row r="462" spans="2:8" s="99" customFormat="1" ht="21.75" customHeight="1">
      <c r="B462" s="54" t="s">
        <v>868</v>
      </c>
      <c r="C462" s="54" t="s">
        <v>372</v>
      </c>
      <c r="D462" s="157">
        <f>SUMIF($C$50:$C$54,C462,$D$50:$D$54)+SUMIF($C$244:$C$248,C462,$D$244:$D$248)+SUMIF($C$456:$C$460,C462,$D$456:$D$460)</f>
        <v>0</v>
      </c>
      <c r="E462" s="157">
        <f>SUMIF($C$50:$C$54,C462,$E$50:$E$54)+SUMIF($C$244:$C$248,C462,$E$244:$E$248)+SUMIF($C$456:$C$460,C462,$E$456:$E$460)</f>
        <v>0</v>
      </c>
      <c r="F462" s="170"/>
      <c r="G462" s="170"/>
      <c r="H462" s="157">
        <f>SUMIF($C$50:$C$54,C462,$H$50:$H$54)+SUMIF($C$244:$C$248,C462,$H$244:$H$248)+SUMIF($C$456:$C$460,C462,$H$456:$H$460)</f>
        <v>0</v>
      </c>
    </row>
    <row r="463" spans="2:8" s="99" customFormat="1" ht="20.25" customHeight="1">
      <c r="B463" s="54" t="s">
        <v>869</v>
      </c>
      <c r="C463" s="54" t="s">
        <v>373</v>
      </c>
      <c r="D463" s="157">
        <f>SUMIF($C$50:$C$54,C463,$D$50:$D$54)+SUMIF($C$244:$C$248,C463,$D$244:$D$248)+SUMIF($C$456:$C$460,C463,$D$456:$D$460)</f>
        <v>0</v>
      </c>
      <c r="E463" s="157">
        <f>SUMIF($C$50:$C$54,C463,$E$50:$E$54)+SUMIF($C$244:$C$248,C463,$E$244:$E$248)+SUMIF($C$456:$C$460,C463,$E$456:$E$460)</f>
        <v>0</v>
      </c>
      <c r="F463" s="170"/>
      <c r="G463" s="170"/>
      <c r="H463" s="157">
        <f>SUMIF($C$50:$C$54,C463,$H$50:$H$54)+SUMIF($C$244:$C$248,C463,$H$244:$H$248)+SUMIF($C$456:$C$460,C463,$H$456:$H$460)</f>
        <v>0</v>
      </c>
    </row>
    <row r="464" spans="2:8" s="99" customFormat="1" ht="21.75" customHeight="1">
      <c r="B464" s="54" t="s">
        <v>870</v>
      </c>
      <c r="C464" s="54" t="s">
        <v>374</v>
      </c>
      <c r="D464" s="157">
        <f>SUMIF($C$50:$C$54,C464,$D$50:$D$54)+SUMIF($C$244:$C$248,C464,$D$244:$D$248)+SUMIF($C$456:$C$460,C464,$D$456:$D$460)</f>
        <v>0</v>
      </c>
      <c r="E464" s="157">
        <f>SUMIF($C$50:$C$54,C464,$E$50:$E$54)+SUMIF($C$244:$C$248,C464,$E$244:$E$248)+SUMIF($C$456:$C$460,C464,$E$456:$E$460)</f>
        <v>0</v>
      </c>
      <c r="F464" s="170"/>
      <c r="G464" s="170"/>
      <c r="H464" s="157">
        <f>SUMIF($C$50:$C$54,C464,$H$50:$H$54)+SUMIF($C$244:$C$248,C464,$H$244:$H$248)+SUMIF($C$456:$C$460,C464,$H$456:$H$460)</f>
        <v>0</v>
      </c>
    </row>
    <row r="465" spans="2:8" s="99" customFormat="1" ht="19.5" customHeight="1">
      <c r="B465" s="54" t="s">
        <v>871</v>
      </c>
      <c r="C465" s="54" t="s">
        <v>375</v>
      </c>
      <c r="D465" s="157">
        <f>SUMIF($C$50:$C$54,C465,$D$50:$D$54)+SUMIF($C$244:$C$248,C465,$D$244:$D$248)+SUMIF($C$456:$C$460,C465,$D$456:$D$460)</f>
        <v>0</v>
      </c>
      <c r="E465" s="157">
        <f>SUMIF($C$50:$C$54,C465,$E$50:$E$54)+SUMIF($C$244:$C$248,C465,$E$244:$E$248)+SUMIF($C$456:$C$460,C465,$E$456:$E$460)</f>
        <v>0</v>
      </c>
      <c r="F465" s="170"/>
      <c r="G465" s="170"/>
      <c r="H465" s="157">
        <f>SUMIF($C$50:$C$54,C465,$H$50:$H$54)+SUMIF($C$244:$C$248,C465,$H$244:$H$248)+SUMIF($C$456:$C$460,C465,$H$456:$H$460)</f>
        <v>0</v>
      </c>
    </row>
    <row r="466" spans="2:8" s="99" customFormat="1" ht="23.25" customHeight="1">
      <c r="B466" s="54" t="s">
        <v>872</v>
      </c>
      <c r="C466" s="54" t="s">
        <v>376</v>
      </c>
      <c r="D466" s="157">
        <f>SUMIF($C$50:$C$54,C466,$D$50:$D$54)+SUMIF($C$244:$C$248,C466,$D$244:$D$248)+SUMIF($C$456:$C$460,C466,$D$456:$D$460)</f>
        <v>0</v>
      </c>
      <c r="E466" s="157">
        <f>SUMIF($C$50:$C$54,C466,$E$50:$E$54)+SUMIF($C$244:$C$248,C466,$E$244:$E$248)+SUMIF($C$456:$C$460,C466,$E$456:$E$460)</f>
        <v>0</v>
      </c>
      <c r="F466" s="170"/>
      <c r="G466" s="170"/>
      <c r="H466" s="157">
        <f>SUMIF($C$50:$C$54,C466,$H$50:$H$54)+SUMIF($C$244:$C$248,C466,$H$244:$H$248)+SUMIF($C$456:$C$460,C466,$H$456:$H$460)</f>
        <v>0</v>
      </c>
    </row>
    <row r="467" spans="2:8" ht="33" customHeight="1"/>
    <row r="468" spans="2:8"/>
  </sheetData>
  <sheetProtection algorithmName="SHA-512" hashValue="BAVMMjKgeJ5VjNxsHPjP5tBA0NO/Vp0+P1t8es9CeWHhK8eQYIi3tf2npuXHmMxQge6t00D3GoJ1CQHrjICoOQ==" saltValue="IrxTcYW5yWMEV5LgBZzg8g==" spinCount="100000" sheet="1" objects="1" scenarios="1"/>
  <mergeCells count="2">
    <mergeCell ref="B1:C1"/>
    <mergeCell ref="B2:H2"/>
  </mergeCells>
  <phoneticPr fontId="20" type="noConversion"/>
  <dataValidations count="1">
    <dataValidation type="whole" allowBlank="1" showInputMessage="1" showErrorMessage="1" errorTitle="Invalid Entry" error="Entry must be numeric and a whole number (no decimals)" sqref="E32 E136" xr:uid="{C08E84C2-23FF-4B86-BC6F-B15B8470A37C}">
      <formula1>-999999999999999</formula1>
      <formula2>999999999999999</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F1DFD-0727-4A43-91D0-FF975172317A}">
  <dimension ref="A1:K184"/>
  <sheetViews>
    <sheetView showGridLines="0" zoomScale="75" zoomScaleNormal="75" workbookViewId="0">
      <selection activeCell="C134" sqref="C134"/>
    </sheetView>
  </sheetViews>
  <sheetFormatPr defaultColWidth="0" defaultRowHeight="15.75" zeroHeight="1"/>
  <cols>
    <col min="1" max="1" width="7.25" style="32" customWidth="1"/>
    <col min="2" max="2" width="11.375" style="32" customWidth="1"/>
    <col min="3" max="3" width="61.625" style="32" customWidth="1"/>
    <col min="4" max="4" width="25.625" style="32" customWidth="1"/>
    <col min="5" max="5" width="21.25" style="32" customWidth="1"/>
    <col min="6" max="6" width="19.125" style="32" customWidth="1"/>
    <col min="7" max="7" width="17.75" style="32" customWidth="1"/>
    <col min="8" max="8" width="27.625" style="33" customWidth="1"/>
    <col min="9" max="9" width="23" style="32" customWidth="1"/>
    <col min="10" max="10" width="17.625" style="32" customWidth="1"/>
    <col min="11" max="11" width="8.625" style="32" customWidth="1"/>
    <col min="12" max="16384" width="8.625" style="32" hidden="1"/>
  </cols>
  <sheetData>
    <row r="1" spans="2:11" ht="75.75" customHeight="1">
      <c r="B1" s="231"/>
      <c r="C1" s="231"/>
    </row>
    <row r="2" spans="2:11" s="35" customFormat="1" ht="46.5" customHeight="1">
      <c r="B2" s="232" t="s">
        <v>858</v>
      </c>
      <c r="C2" s="232"/>
      <c r="D2" s="232"/>
      <c r="E2" s="232"/>
      <c r="F2" s="232"/>
      <c r="G2" s="232"/>
      <c r="H2" s="232"/>
      <c r="I2" s="34"/>
      <c r="J2" s="34"/>
      <c r="K2" s="34"/>
    </row>
    <row r="3" spans="2:11" ht="48" customHeight="1">
      <c r="B3" s="36" t="s">
        <v>259</v>
      </c>
      <c r="C3" s="36" t="s">
        <v>260</v>
      </c>
      <c r="D3" s="36" t="s">
        <v>798</v>
      </c>
      <c r="E3" s="36" t="s">
        <v>799</v>
      </c>
      <c r="F3" s="36" t="s">
        <v>291</v>
      </c>
      <c r="G3" s="36" t="s">
        <v>292</v>
      </c>
      <c r="H3" s="37" t="s">
        <v>825</v>
      </c>
      <c r="I3" s="38"/>
      <c r="J3" s="38"/>
    </row>
    <row r="4" spans="2:11" ht="42.75" customHeight="1">
      <c r="B4" s="143"/>
      <c r="C4" s="149" t="s">
        <v>866</v>
      </c>
      <c r="D4" s="143"/>
      <c r="E4" s="143"/>
      <c r="F4" s="143"/>
      <c r="G4" s="143"/>
      <c r="H4" s="144"/>
      <c r="I4" s="129" t="s">
        <v>905</v>
      </c>
      <c r="J4" s="38"/>
    </row>
    <row r="5" spans="2:11" ht="39" customHeight="1">
      <c r="B5" s="39" t="s">
        <v>595</v>
      </c>
      <c r="C5" s="40" t="s">
        <v>596</v>
      </c>
      <c r="D5" s="40"/>
      <c r="E5" s="40"/>
      <c r="F5" s="40"/>
      <c r="G5" s="40"/>
      <c r="H5" s="41"/>
      <c r="I5" s="72"/>
      <c r="J5" s="72"/>
    </row>
    <row r="6" spans="2:11" s="44" customFormat="1" ht="43.5" customHeight="1">
      <c r="B6" s="42" t="s">
        <v>585</v>
      </c>
      <c r="C6" s="42" t="s">
        <v>586</v>
      </c>
      <c r="D6" s="43"/>
      <c r="E6" s="43">
        <f>E7+E13+E19+E25+E31+E37+E43</f>
        <v>0</v>
      </c>
      <c r="F6" s="43"/>
      <c r="G6" s="43"/>
      <c r="H6" s="43">
        <f>H7+H13+H19+H25+H31+H37+H43</f>
        <v>0</v>
      </c>
      <c r="I6" s="132"/>
      <c r="J6" s="128"/>
    </row>
    <row r="7" spans="2:11" s="46" customFormat="1" ht="24.75" customHeight="1">
      <c r="B7" s="42" t="s">
        <v>587</v>
      </c>
      <c r="C7" s="42" t="s">
        <v>906</v>
      </c>
      <c r="D7" s="43"/>
      <c r="E7" s="43">
        <f>SUM(E8:E12)</f>
        <v>0</v>
      </c>
      <c r="F7" s="45"/>
      <c r="G7" s="45"/>
      <c r="H7" s="43">
        <f>SUM(H8:H12)</f>
        <v>0</v>
      </c>
      <c r="I7" s="44"/>
      <c r="J7" s="44"/>
    </row>
    <row r="8" spans="2:11" ht="19.5" customHeight="1">
      <c r="B8" s="47" t="s">
        <v>588</v>
      </c>
      <c r="C8" s="48" t="s">
        <v>372</v>
      </c>
      <c r="D8" s="49"/>
      <c r="E8" s="31"/>
      <c r="F8" s="50">
        <v>0</v>
      </c>
      <c r="G8" s="50">
        <v>0</v>
      </c>
      <c r="H8" s="51">
        <f>E8*G8</f>
        <v>0</v>
      </c>
      <c r="I8" s="73"/>
      <c r="J8" s="73"/>
    </row>
    <row r="9" spans="2:11" ht="23.25" customHeight="1">
      <c r="B9" s="47" t="s">
        <v>589</v>
      </c>
      <c r="C9" s="48" t="s">
        <v>373</v>
      </c>
      <c r="D9" s="49"/>
      <c r="E9" s="31"/>
      <c r="F9" s="50">
        <v>0</v>
      </c>
      <c r="G9" s="50">
        <v>0</v>
      </c>
      <c r="H9" s="51">
        <f t="shared" ref="H9:H11" si="0">E9*G9</f>
        <v>0</v>
      </c>
      <c r="I9" s="73"/>
      <c r="J9" s="73"/>
    </row>
    <row r="10" spans="2:11" ht="21.75" customHeight="1">
      <c r="B10" s="47" t="s">
        <v>590</v>
      </c>
      <c r="C10" s="48" t="s">
        <v>374</v>
      </c>
      <c r="D10" s="49"/>
      <c r="E10" s="31"/>
      <c r="F10" s="50">
        <v>0</v>
      </c>
      <c r="G10" s="50">
        <v>0</v>
      </c>
      <c r="H10" s="51">
        <f t="shared" si="0"/>
        <v>0</v>
      </c>
      <c r="I10" s="73"/>
      <c r="J10" s="73"/>
    </row>
    <row r="11" spans="2:11" ht="19.5" customHeight="1">
      <c r="B11" s="47" t="s">
        <v>591</v>
      </c>
      <c r="C11" s="48" t="s">
        <v>375</v>
      </c>
      <c r="D11" s="49"/>
      <c r="E11" s="31"/>
      <c r="F11" s="50">
        <v>0</v>
      </c>
      <c r="G11" s="50">
        <v>0</v>
      </c>
      <c r="H11" s="51">
        <f t="shared" si="0"/>
        <v>0</v>
      </c>
      <c r="I11" s="73"/>
      <c r="J11" s="73"/>
    </row>
    <row r="12" spans="2:11" ht="21.75" customHeight="1">
      <c r="B12" s="47" t="s">
        <v>592</v>
      </c>
      <c r="C12" s="48" t="s">
        <v>376</v>
      </c>
      <c r="D12" s="49"/>
      <c r="E12" s="31"/>
      <c r="F12" s="50">
        <v>0</v>
      </c>
      <c r="G12" s="50">
        <v>0</v>
      </c>
      <c r="H12" s="51">
        <f>E12*G12</f>
        <v>0</v>
      </c>
      <c r="I12" s="73"/>
      <c r="J12" s="73"/>
    </row>
    <row r="13" spans="2:11" s="46" customFormat="1" ht="24" customHeight="1">
      <c r="B13" s="42" t="s">
        <v>597</v>
      </c>
      <c r="C13" s="42" t="s">
        <v>907</v>
      </c>
      <c r="D13" s="43"/>
      <c r="E13" s="43">
        <f>SUM(E14:E18)</f>
        <v>0</v>
      </c>
      <c r="F13" s="52"/>
      <c r="G13" s="52"/>
      <c r="H13" s="43">
        <f>SUM(H14:H18)</f>
        <v>0</v>
      </c>
      <c r="I13" s="44"/>
      <c r="J13" s="44"/>
    </row>
    <row r="14" spans="2:11" ht="19.5" customHeight="1">
      <c r="B14" s="47" t="s">
        <v>598</v>
      </c>
      <c r="C14" s="48" t="s">
        <v>372</v>
      </c>
      <c r="D14" s="49"/>
      <c r="E14" s="31"/>
      <c r="F14" s="50">
        <v>0.15</v>
      </c>
      <c r="G14" s="50">
        <v>0.15</v>
      </c>
      <c r="H14" s="51">
        <f>E14*G14</f>
        <v>0</v>
      </c>
      <c r="I14" s="73"/>
      <c r="J14" s="73"/>
    </row>
    <row r="15" spans="2:11" ht="20.25" customHeight="1">
      <c r="B15" s="47" t="s">
        <v>599</v>
      </c>
      <c r="C15" s="48" t="s">
        <v>373</v>
      </c>
      <c r="D15" s="49"/>
      <c r="E15" s="31"/>
      <c r="F15" s="50">
        <v>0.15</v>
      </c>
      <c r="G15" s="50">
        <v>0.15</v>
      </c>
      <c r="H15" s="51">
        <f t="shared" ref="H15:H18" si="1">E15*G15</f>
        <v>0</v>
      </c>
      <c r="I15" s="73"/>
      <c r="J15" s="73"/>
    </row>
    <row r="16" spans="2:11" ht="19.5" customHeight="1">
      <c r="B16" s="47" t="s">
        <v>600</v>
      </c>
      <c r="C16" s="48" t="s">
        <v>374</v>
      </c>
      <c r="D16" s="49"/>
      <c r="E16" s="31"/>
      <c r="F16" s="50">
        <v>0.15</v>
      </c>
      <c r="G16" s="50">
        <v>0.15</v>
      </c>
      <c r="H16" s="51">
        <f t="shared" si="1"/>
        <v>0</v>
      </c>
      <c r="I16" s="73"/>
      <c r="J16" s="73"/>
    </row>
    <row r="17" spans="2:10" ht="23.25" customHeight="1">
      <c r="B17" s="47" t="s">
        <v>601</v>
      </c>
      <c r="C17" s="48" t="s">
        <v>375</v>
      </c>
      <c r="D17" s="49"/>
      <c r="E17" s="31"/>
      <c r="F17" s="50">
        <v>0.15</v>
      </c>
      <c r="G17" s="50">
        <v>0.15</v>
      </c>
      <c r="H17" s="51">
        <f>E17*G17</f>
        <v>0</v>
      </c>
      <c r="I17" s="73"/>
      <c r="J17" s="73"/>
    </row>
    <row r="18" spans="2:10" ht="19.5" customHeight="1">
      <c r="B18" s="47" t="s">
        <v>602</v>
      </c>
      <c r="C18" s="48" t="s">
        <v>376</v>
      </c>
      <c r="D18" s="49"/>
      <c r="E18" s="31"/>
      <c r="F18" s="50">
        <v>0.15</v>
      </c>
      <c r="G18" s="50">
        <v>0.15</v>
      </c>
      <c r="H18" s="51">
        <f t="shared" si="1"/>
        <v>0</v>
      </c>
      <c r="I18" s="73"/>
      <c r="J18" s="73"/>
    </row>
    <row r="19" spans="2:10" s="46" customFormat="1" ht="50.25" customHeight="1">
      <c r="B19" s="42" t="s">
        <v>603</v>
      </c>
      <c r="C19" s="42" t="s">
        <v>618</v>
      </c>
      <c r="D19" s="43"/>
      <c r="E19" s="43">
        <f>SUM(E20:E24)</f>
        <v>0</v>
      </c>
      <c r="F19" s="52"/>
      <c r="G19" s="52"/>
      <c r="H19" s="43">
        <f>SUM(H20:H24)</f>
        <v>0</v>
      </c>
      <c r="I19" s="44"/>
      <c r="J19" s="44"/>
    </row>
    <row r="20" spans="2:10" ht="20.25" customHeight="1">
      <c r="B20" s="47" t="s">
        <v>604</v>
      </c>
      <c r="C20" s="48" t="s">
        <v>372</v>
      </c>
      <c r="D20" s="49"/>
      <c r="E20" s="31"/>
      <c r="F20" s="50">
        <v>0.25</v>
      </c>
      <c r="G20" s="50">
        <v>0.25</v>
      </c>
      <c r="H20" s="51">
        <f>E20*G20</f>
        <v>0</v>
      </c>
      <c r="I20" s="73"/>
      <c r="J20" s="73"/>
    </row>
    <row r="21" spans="2:10" ht="19.5" customHeight="1">
      <c r="B21" s="47" t="s">
        <v>605</v>
      </c>
      <c r="C21" s="48" t="s">
        <v>373</v>
      </c>
      <c r="D21" s="49"/>
      <c r="E21" s="31"/>
      <c r="F21" s="50">
        <v>0.25</v>
      </c>
      <c r="G21" s="50">
        <v>0.25</v>
      </c>
      <c r="H21" s="51">
        <f t="shared" ref="H21:H30" si="2">E21*G21</f>
        <v>0</v>
      </c>
      <c r="I21" s="73"/>
      <c r="J21" s="73"/>
    </row>
    <row r="22" spans="2:10" ht="20.25" customHeight="1">
      <c r="B22" s="47" t="s">
        <v>606</v>
      </c>
      <c r="C22" s="48" t="s">
        <v>374</v>
      </c>
      <c r="D22" s="49"/>
      <c r="E22" s="31"/>
      <c r="F22" s="50">
        <v>0.25</v>
      </c>
      <c r="G22" s="50">
        <v>0.25</v>
      </c>
      <c r="H22" s="51">
        <f>E22*G22</f>
        <v>0</v>
      </c>
      <c r="I22" s="73"/>
      <c r="J22" s="73"/>
    </row>
    <row r="23" spans="2:10" ht="18" customHeight="1">
      <c r="B23" s="47" t="s">
        <v>607</v>
      </c>
      <c r="C23" s="48" t="s">
        <v>375</v>
      </c>
      <c r="D23" s="49"/>
      <c r="E23" s="31"/>
      <c r="F23" s="50">
        <v>0.25</v>
      </c>
      <c r="G23" s="50">
        <v>0.25</v>
      </c>
      <c r="H23" s="51">
        <f t="shared" si="2"/>
        <v>0</v>
      </c>
      <c r="I23" s="73"/>
      <c r="J23" s="73"/>
    </row>
    <row r="24" spans="2:10" ht="24" customHeight="1">
      <c r="B24" s="47" t="s">
        <v>608</v>
      </c>
      <c r="C24" s="48" t="s">
        <v>376</v>
      </c>
      <c r="D24" s="49"/>
      <c r="E24" s="31"/>
      <c r="F24" s="50">
        <v>0.25</v>
      </c>
      <c r="G24" s="50">
        <v>0.25</v>
      </c>
      <c r="H24" s="51">
        <f>E24*G24</f>
        <v>0</v>
      </c>
      <c r="I24" s="73"/>
      <c r="J24" s="73"/>
    </row>
    <row r="25" spans="2:10" s="46" customFormat="1" ht="26.25" customHeight="1">
      <c r="B25" s="42" t="s">
        <v>609</v>
      </c>
      <c r="C25" s="42" t="s">
        <v>610</v>
      </c>
      <c r="D25" s="43"/>
      <c r="E25" s="43">
        <f>SUM(E26:E30)</f>
        <v>0</v>
      </c>
      <c r="F25" s="52"/>
      <c r="G25" s="52"/>
      <c r="H25" s="43">
        <f>SUM(H26:H30)</f>
        <v>0</v>
      </c>
      <c r="I25" s="44"/>
      <c r="J25" s="44"/>
    </row>
    <row r="26" spans="2:10" ht="20.25" customHeight="1">
      <c r="B26" s="47" t="s">
        <v>611</v>
      </c>
      <c r="C26" s="48" t="s">
        <v>372</v>
      </c>
      <c r="D26" s="49"/>
      <c r="E26" s="31"/>
      <c r="F26" s="50">
        <v>0.5</v>
      </c>
      <c r="G26" s="50">
        <v>0.5</v>
      </c>
      <c r="H26" s="51">
        <f t="shared" si="2"/>
        <v>0</v>
      </c>
      <c r="I26" s="73"/>
      <c r="J26" s="73"/>
    </row>
    <row r="27" spans="2:10" ht="21.75" customHeight="1">
      <c r="B27" s="47" t="s">
        <v>612</v>
      </c>
      <c r="C27" s="48" t="s">
        <v>373</v>
      </c>
      <c r="D27" s="49"/>
      <c r="E27" s="31"/>
      <c r="F27" s="50">
        <v>0.5</v>
      </c>
      <c r="G27" s="50">
        <v>0.5</v>
      </c>
      <c r="H27" s="51">
        <f t="shared" si="2"/>
        <v>0</v>
      </c>
      <c r="I27" s="73"/>
      <c r="J27" s="73"/>
    </row>
    <row r="28" spans="2:10" ht="20.25" customHeight="1">
      <c r="B28" s="47" t="s">
        <v>613</v>
      </c>
      <c r="C28" s="48" t="s">
        <v>374</v>
      </c>
      <c r="D28" s="49"/>
      <c r="E28" s="31"/>
      <c r="F28" s="50">
        <v>0.5</v>
      </c>
      <c r="G28" s="50">
        <v>0.5</v>
      </c>
      <c r="H28" s="51">
        <f t="shared" si="2"/>
        <v>0</v>
      </c>
      <c r="I28" s="73"/>
      <c r="J28" s="73"/>
    </row>
    <row r="29" spans="2:10" ht="19.5" customHeight="1">
      <c r="B29" s="47" t="s">
        <v>614</v>
      </c>
      <c r="C29" s="48" t="s">
        <v>375</v>
      </c>
      <c r="D29" s="49"/>
      <c r="E29" s="31"/>
      <c r="F29" s="50">
        <v>0.5</v>
      </c>
      <c r="G29" s="50">
        <v>0.5</v>
      </c>
      <c r="H29" s="51">
        <f>E29*G29</f>
        <v>0</v>
      </c>
      <c r="I29" s="73"/>
      <c r="J29" s="73"/>
    </row>
    <row r="30" spans="2:10" ht="21.75" customHeight="1">
      <c r="B30" s="47" t="s">
        <v>615</v>
      </c>
      <c r="C30" s="48" t="s">
        <v>376</v>
      </c>
      <c r="D30" s="49"/>
      <c r="E30" s="31"/>
      <c r="F30" s="50">
        <v>0.5</v>
      </c>
      <c r="G30" s="50">
        <v>0.5</v>
      </c>
      <c r="H30" s="51">
        <f t="shared" si="2"/>
        <v>0</v>
      </c>
      <c r="I30" s="73"/>
      <c r="J30" s="73"/>
    </row>
    <row r="31" spans="2:10" s="46" customFormat="1" ht="25.5" customHeight="1">
      <c r="B31" s="42" t="s">
        <v>616</v>
      </c>
      <c r="C31" s="42" t="s">
        <v>617</v>
      </c>
      <c r="D31" s="43"/>
      <c r="E31" s="43">
        <f>SUM(E32:E36)</f>
        <v>0</v>
      </c>
      <c r="F31" s="52"/>
      <c r="G31" s="52"/>
      <c r="H31" s="43">
        <f>SUM(H32:H36)</f>
        <v>0</v>
      </c>
      <c r="I31" s="44"/>
      <c r="J31" s="44"/>
    </row>
    <row r="32" spans="2:10" ht="19.5" customHeight="1">
      <c r="B32" s="47" t="s">
        <v>619</v>
      </c>
      <c r="C32" s="48" t="s">
        <v>372</v>
      </c>
      <c r="D32" s="49"/>
      <c r="E32" s="31"/>
      <c r="F32" s="50">
        <v>1</v>
      </c>
      <c r="G32" s="50">
        <v>1</v>
      </c>
      <c r="H32" s="51">
        <f>E32*G32</f>
        <v>0</v>
      </c>
      <c r="I32" s="73"/>
      <c r="J32" s="73"/>
    </row>
    <row r="33" spans="2:10" ht="19.5" customHeight="1">
      <c r="B33" s="47" t="s">
        <v>620</v>
      </c>
      <c r="C33" s="48" t="s">
        <v>373</v>
      </c>
      <c r="D33" s="49"/>
      <c r="E33" s="31"/>
      <c r="F33" s="50">
        <v>1</v>
      </c>
      <c r="G33" s="50">
        <v>1</v>
      </c>
      <c r="H33" s="51">
        <f t="shared" ref="H33:H48" si="3">E33*G33</f>
        <v>0</v>
      </c>
      <c r="I33" s="73"/>
      <c r="J33" s="73"/>
    </row>
    <row r="34" spans="2:10" ht="20.25" customHeight="1">
      <c r="B34" s="47" t="s">
        <v>621</v>
      </c>
      <c r="C34" s="48" t="s">
        <v>374</v>
      </c>
      <c r="D34" s="49"/>
      <c r="E34" s="31"/>
      <c r="F34" s="50">
        <v>1</v>
      </c>
      <c r="G34" s="50">
        <v>1</v>
      </c>
      <c r="H34" s="51">
        <f t="shared" si="3"/>
        <v>0</v>
      </c>
      <c r="I34" s="73"/>
      <c r="J34" s="73"/>
    </row>
    <row r="35" spans="2:10" ht="21.75" customHeight="1">
      <c r="B35" s="47" t="s">
        <v>622</v>
      </c>
      <c r="C35" s="48" t="s">
        <v>375</v>
      </c>
      <c r="D35" s="49"/>
      <c r="E35" s="31"/>
      <c r="F35" s="50">
        <v>1</v>
      </c>
      <c r="G35" s="50">
        <v>1</v>
      </c>
      <c r="H35" s="51">
        <f t="shared" si="3"/>
        <v>0</v>
      </c>
      <c r="I35" s="73"/>
      <c r="J35" s="73"/>
    </row>
    <row r="36" spans="2:10" ht="25.5" customHeight="1">
      <c r="B36" s="47" t="s">
        <v>623</v>
      </c>
      <c r="C36" s="48" t="s">
        <v>376</v>
      </c>
      <c r="D36" s="49"/>
      <c r="E36" s="31"/>
      <c r="F36" s="50">
        <v>1</v>
      </c>
      <c r="G36" s="50">
        <v>1</v>
      </c>
      <c r="H36" s="51">
        <f t="shared" si="3"/>
        <v>0</v>
      </c>
      <c r="I36" s="73"/>
      <c r="J36" s="73"/>
    </row>
    <row r="37" spans="2:10" s="46" customFormat="1" ht="43.5" customHeight="1">
      <c r="B37" s="42" t="s">
        <v>624</v>
      </c>
      <c r="C37" s="42" t="s">
        <v>625</v>
      </c>
      <c r="D37" s="43"/>
      <c r="E37" s="43">
        <f>SUM(E38:E42)</f>
        <v>0</v>
      </c>
      <c r="F37" s="52"/>
      <c r="G37" s="52"/>
      <c r="H37" s="43">
        <f>SUM(H38:H42)</f>
        <v>0</v>
      </c>
      <c r="I37" s="44"/>
      <c r="J37" s="44"/>
    </row>
    <row r="38" spans="2:10" ht="19.5" customHeight="1">
      <c r="B38" s="47" t="s">
        <v>626</v>
      </c>
      <c r="C38" s="48" t="s">
        <v>372</v>
      </c>
      <c r="D38" s="49"/>
      <c r="E38" s="31"/>
      <c r="F38" s="50">
        <v>0.5</v>
      </c>
      <c r="G38" s="50">
        <v>0.5</v>
      </c>
      <c r="H38" s="51">
        <f>E38*G38</f>
        <v>0</v>
      </c>
      <c r="I38" s="73"/>
      <c r="J38" s="73"/>
    </row>
    <row r="39" spans="2:10" ht="20.25" customHeight="1">
      <c r="B39" s="47" t="s">
        <v>627</v>
      </c>
      <c r="C39" s="48" t="s">
        <v>373</v>
      </c>
      <c r="D39" s="49"/>
      <c r="E39" s="31"/>
      <c r="F39" s="50">
        <v>0.5</v>
      </c>
      <c r="G39" s="50">
        <v>0.5</v>
      </c>
      <c r="H39" s="51">
        <f t="shared" si="3"/>
        <v>0</v>
      </c>
      <c r="I39" s="73"/>
      <c r="J39" s="73"/>
    </row>
    <row r="40" spans="2:10" ht="18" customHeight="1">
      <c r="B40" s="47" t="s">
        <v>628</v>
      </c>
      <c r="C40" s="48" t="s">
        <v>374</v>
      </c>
      <c r="D40" s="49"/>
      <c r="E40" s="31"/>
      <c r="F40" s="50">
        <v>0.5</v>
      </c>
      <c r="G40" s="50">
        <v>0.5</v>
      </c>
      <c r="H40" s="51">
        <f t="shared" si="3"/>
        <v>0</v>
      </c>
      <c r="I40" s="73"/>
      <c r="J40" s="73"/>
    </row>
    <row r="41" spans="2:10" ht="21.75" customHeight="1">
      <c r="B41" s="47" t="s">
        <v>629</v>
      </c>
      <c r="C41" s="48" t="s">
        <v>375</v>
      </c>
      <c r="D41" s="49"/>
      <c r="E41" s="31"/>
      <c r="F41" s="50">
        <v>0.5</v>
      </c>
      <c r="G41" s="50">
        <v>0.5</v>
      </c>
      <c r="H41" s="51">
        <f t="shared" si="3"/>
        <v>0</v>
      </c>
      <c r="I41" s="73"/>
      <c r="J41" s="73"/>
    </row>
    <row r="42" spans="2:10" ht="23.25" customHeight="1">
      <c r="B42" s="47" t="s">
        <v>630</v>
      </c>
      <c r="C42" s="48" t="s">
        <v>376</v>
      </c>
      <c r="D42" s="49"/>
      <c r="E42" s="31"/>
      <c r="F42" s="50">
        <v>0.5</v>
      </c>
      <c r="G42" s="50">
        <v>0.5</v>
      </c>
      <c r="H42" s="51">
        <f>E42*G42</f>
        <v>0</v>
      </c>
      <c r="I42" s="73"/>
      <c r="J42" s="73"/>
    </row>
    <row r="43" spans="2:10" s="46" customFormat="1" ht="36.75" customHeight="1">
      <c r="B43" s="42" t="s">
        <v>631</v>
      </c>
      <c r="C43" s="42" t="s">
        <v>632</v>
      </c>
      <c r="D43" s="43"/>
      <c r="E43" s="43">
        <f>SUM(E44:E48)</f>
        <v>0</v>
      </c>
      <c r="F43" s="52"/>
      <c r="G43" s="52"/>
      <c r="H43" s="43">
        <f>SUM(H44:H48)</f>
        <v>0</v>
      </c>
      <c r="I43" s="44"/>
      <c r="J43" s="44"/>
    </row>
    <row r="44" spans="2:10" ht="25.5" customHeight="1">
      <c r="B44" s="47" t="s">
        <v>633</v>
      </c>
      <c r="C44" s="48" t="s">
        <v>372</v>
      </c>
      <c r="D44" s="49"/>
      <c r="E44" s="31"/>
      <c r="F44" s="50">
        <v>0</v>
      </c>
      <c r="G44" s="50">
        <v>0</v>
      </c>
      <c r="H44" s="51">
        <f t="shared" si="3"/>
        <v>0</v>
      </c>
      <c r="I44" s="73"/>
      <c r="J44" s="73"/>
    </row>
    <row r="45" spans="2:10" ht="21.75" customHeight="1">
      <c r="B45" s="47" t="s">
        <v>634</v>
      </c>
      <c r="C45" s="48" t="s">
        <v>373</v>
      </c>
      <c r="D45" s="49"/>
      <c r="E45" s="31"/>
      <c r="F45" s="50">
        <v>0</v>
      </c>
      <c r="G45" s="50">
        <v>0</v>
      </c>
      <c r="H45" s="51">
        <f t="shared" si="3"/>
        <v>0</v>
      </c>
      <c r="I45" s="73"/>
      <c r="J45" s="73"/>
    </row>
    <row r="46" spans="2:10" ht="21.75" customHeight="1">
      <c r="B46" s="47" t="s">
        <v>635</v>
      </c>
      <c r="C46" s="48" t="s">
        <v>374</v>
      </c>
      <c r="D46" s="49"/>
      <c r="E46" s="31"/>
      <c r="F46" s="50">
        <v>0</v>
      </c>
      <c r="G46" s="50">
        <v>0</v>
      </c>
      <c r="H46" s="51">
        <f>E46*G46</f>
        <v>0</v>
      </c>
      <c r="I46" s="73"/>
      <c r="J46" s="73"/>
    </row>
    <row r="47" spans="2:10" ht="23.25" customHeight="1">
      <c r="B47" s="47" t="s">
        <v>636</v>
      </c>
      <c r="C47" s="48" t="s">
        <v>375</v>
      </c>
      <c r="D47" s="49"/>
      <c r="E47" s="31"/>
      <c r="F47" s="50">
        <v>0</v>
      </c>
      <c r="G47" s="50">
        <v>0</v>
      </c>
      <c r="H47" s="51">
        <f t="shared" si="3"/>
        <v>0</v>
      </c>
      <c r="I47" s="73"/>
      <c r="J47" s="73"/>
    </row>
    <row r="48" spans="2:10" ht="26.25" customHeight="1">
      <c r="B48" s="47" t="s">
        <v>637</v>
      </c>
      <c r="C48" s="48" t="s">
        <v>376</v>
      </c>
      <c r="D48" s="49"/>
      <c r="E48" s="31"/>
      <c r="F48" s="50">
        <v>0</v>
      </c>
      <c r="G48" s="50">
        <v>0</v>
      </c>
      <c r="H48" s="51">
        <f t="shared" si="3"/>
        <v>0</v>
      </c>
      <c r="I48" s="73"/>
      <c r="J48" s="73"/>
    </row>
    <row r="49" spans="2:10" s="46" customFormat="1" ht="43.5" customHeight="1">
      <c r="B49" s="42" t="s">
        <v>638</v>
      </c>
      <c r="C49" s="42" t="s">
        <v>743</v>
      </c>
      <c r="D49" s="43"/>
      <c r="E49" s="43">
        <f>SUM(E50:E54)</f>
        <v>0</v>
      </c>
      <c r="F49" s="52"/>
      <c r="G49" s="52"/>
      <c r="H49" s="43">
        <f>SUM(H50:H54)</f>
        <v>0</v>
      </c>
      <c r="I49" s="44"/>
      <c r="J49" s="44"/>
    </row>
    <row r="50" spans="2:10" ht="21.75" customHeight="1">
      <c r="B50" s="53" t="s">
        <v>738</v>
      </c>
      <c r="C50" s="54" t="s">
        <v>372</v>
      </c>
      <c r="D50" s="49"/>
      <c r="E50" s="51">
        <f>SUMIF($C$7:$C$48,C50,$E$7:$E$48)</f>
        <v>0</v>
      </c>
      <c r="F50" s="50"/>
      <c r="G50" s="50"/>
      <c r="H50" s="51">
        <f>SUMIF($C$7:$C$48,C50,$H$7:$H$48)</f>
        <v>0</v>
      </c>
      <c r="I50" s="73"/>
      <c r="J50" s="73"/>
    </row>
    <row r="51" spans="2:10" ht="18" customHeight="1">
      <c r="B51" s="53" t="s">
        <v>739</v>
      </c>
      <c r="C51" s="54" t="s">
        <v>373</v>
      </c>
      <c r="D51" s="49"/>
      <c r="E51" s="51">
        <f t="shared" ref="E51:E52" si="4">SUMIF($C$7:$C$48,C51,$E$7:$E$48)</f>
        <v>0</v>
      </c>
      <c r="F51" s="50"/>
      <c r="G51" s="50"/>
      <c r="H51" s="51">
        <f>SUMIF($C$7:$C$48,C51,$H$7:$H$48)</f>
        <v>0</v>
      </c>
      <c r="I51" s="73"/>
      <c r="J51" s="73"/>
    </row>
    <row r="52" spans="2:10" ht="21.75" customHeight="1">
      <c r="B52" s="53" t="s">
        <v>740</v>
      </c>
      <c r="C52" s="54" t="s">
        <v>374</v>
      </c>
      <c r="D52" s="49"/>
      <c r="E52" s="51">
        <f t="shared" si="4"/>
        <v>0</v>
      </c>
      <c r="F52" s="50"/>
      <c r="G52" s="50"/>
      <c r="H52" s="51">
        <f>SUMIF($C$7:$C$48,C52,$H$7:$H$48)</f>
        <v>0</v>
      </c>
      <c r="I52" s="73"/>
      <c r="J52" s="73"/>
    </row>
    <row r="53" spans="2:10" ht="19.5" customHeight="1">
      <c r="B53" s="53" t="s">
        <v>741</v>
      </c>
      <c r="C53" s="54" t="s">
        <v>375</v>
      </c>
      <c r="D53" s="49"/>
      <c r="E53" s="51">
        <f>SUMIF($C$7:$C$48,C53,$E$7:$E$48)</f>
        <v>0</v>
      </c>
      <c r="F53" s="50"/>
      <c r="G53" s="50"/>
      <c r="H53" s="51">
        <f>SUMIF($C$7:$C$48,C53,$H$7:$H$48)</f>
        <v>0</v>
      </c>
      <c r="I53" s="73"/>
      <c r="J53" s="73"/>
    </row>
    <row r="54" spans="2:10" ht="27.75" customHeight="1">
      <c r="B54" s="53" t="s">
        <v>742</v>
      </c>
      <c r="C54" s="54" t="s">
        <v>376</v>
      </c>
      <c r="D54" s="49"/>
      <c r="E54" s="51">
        <f>SUMIF($C$7:$C$48,C54,$E$7:$E$48)</f>
        <v>0</v>
      </c>
      <c r="F54" s="50"/>
      <c r="G54" s="50"/>
      <c r="H54" s="51">
        <f>SUMIF($C$7:$C$48,C54,$H$7:$H$48)</f>
        <v>0</v>
      </c>
      <c r="I54" s="73"/>
      <c r="J54" s="73"/>
    </row>
    <row r="55" spans="2:10" s="46" customFormat="1" ht="25.5" customHeight="1">
      <c r="B55" s="55" t="s">
        <v>639</v>
      </c>
      <c r="C55" s="55" t="s">
        <v>640</v>
      </c>
      <c r="D55" s="56"/>
      <c r="E55" s="56"/>
      <c r="F55" s="57"/>
      <c r="G55" s="57"/>
      <c r="H55" s="58"/>
      <c r="I55" s="44"/>
      <c r="J55" s="44"/>
    </row>
    <row r="56" spans="2:10" s="46" customFormat="1" ht="20.25" customHeight="1">
      <c r="B56" s="42" t="s">
        <v>641</v>
      </c>
      <c r="C56" s="59" t="s">
        <v>642</v>
      </c>
      <c r="D56" s="60"/>
      <c r="E56" s="60">
        <f>SUM(E57:E61)</f>
        <v>0</v>
      </c>
      <c r="F56" s="61"/>
      <c r="G56" s="61"/>
      <c r="H56" s="60">
        <f>SUM(H57:H61)</f>
        <v>0</v>
      </c>
      <c r="I56" s="44"/>
      <c r="J56" s="44"/>
    </row>
    <row r="57" spans="2:10" ht="20.25" customHeight="1">
      <c r="B57" s="47" t="s">
        <v>643</v>
      </c>
      <c r="C57" s="48" t="s">
        <v>372</v>
      </c>
      <c r="D57" s="49"/>
      <c r="E57" s="31"/>
      <c r="F57" s="50">
        <v>0</v>
      </c>
      <c r="G57" s="50">
        <v>0</v>
      </c>
      <c r="H57" s="51">
        <f>E57*G57</f>
        <v>0</v>
      </c>
      <c r="I57" s="73"/>
      <c r="J57" s="73"/>
    </row>
    <row r="58" spans="2:10" ht="19.5" customHeight="1">
      <c r="B58" s="47" t="s">
        <v>644</v>
      </c>
      <c r="C58" s="48" t="s">
        <v>373</v>
      </c>
      <c r="D58" s="49"/>
      <c r="E58" s="31"/>
      <c r="F58" s="50">
        <v>0</v>
      </c>
      <c r="G58" s="50">
        <v>0</v>
      </c>
      <c r="H58" s="51">
        <f>E58*G58</f>
        <v>0</v>
      </c>
      <c r="I58" s="73"/>
      <c r="J58" s="73"/>
    </row>
    <row r="59" spans="2:10" ht="19.5" customHeight="1">
      <c r="B59" s="47" t="s">
        <v>645</v>
      </c>
      <c r="C59" s="48" t="s">
        <v>374</v>
      </c>
      <c r="D59" s="49"/>
      <c r="E59" s="31"/>
      <c r="F59" s="50">
        <v>0</v>
      </c>
      <c r="G59" s="50">
        <v>0</v>
      </c>
      <c r="H59" s="51">
        <f>E59*G59</f>
        <v>0</v>
      </c>
      <c r="I59" s="73"/>
      <c r="J59" s="73"/>
    </row>
    <row r="60" spans="2:10" ht="18" customHeight="1">
      <c r="B60" s="47" t="s">
        <v>646</v>
      </c>
      <c r="C60" s="48" t="s">
        <v>375</v>
      </c>
      <c r="D60" s="49"/>
      <c r="E60" s="31"/>
      <c r="F60" s="50">
        <v>0</v>
      </c>
      <c r="G60" s="50">
        <v>0</v>
      </c>
      <c r="H60" s="51">
        <f>E60*G60</f>
        <v>0</v>
      </c>
      <c r="I60" s="73"/>
      <c r="J60" s="73"/>
    </row>
    <row r="61" spans="2:10" ht="23.25" customHeight="1">
      <c r="B61" s="47" t="s">
        <v>647</v>
      </c>
      <c r="C61" s="48" t="s">
        <v>376</v>
      </c>
      <c r="D61" s="49"/>
      <c r="E61" s="31"/>
      <c r="F61" s="50">
        <v>0</v>
      </c>
      <c r="G61" s="50">
        <v>0</v>
      </c>
      <c r="H61" s="51">
        <f>E61*G61</f>
        <v>0</v>
      </c>
      <c r="I61" s="73"/>
      <c r="J61" s="73"/>
    </row>
    <row r="62" spans="2:10" s="46" customFormat="1" ht="25.5" customHeight="1">
      <c r="B62" s="42" t="s">
        <v>648</v>
      </c>
      <c r="C62" s="62" t="s">
        <v>649</v>
      </c>
      <c r="D62" s="63"/>
      <c r="E62" s="63"/>
      <c r="F62" s="64"/>
      <c r="G62" s="64"/>
      <c r="H62" s="65"/>
      <c r="I62" s="44"/>
      <c r="J62" s="44"/>
    </row>
    <row r="63" spans="2:10" s="46" customFormat="1" ht="43.5" customHeight="1">
      <c r="B63" s="42" t="s">
        <v>650</v>
      </c>
      <c r="C63" s="42" t="s">
        <v>651</v>
      </c>
      <c r="D63" s="43"/>
      <c r="E63" s="43">
        <f>E64+E70</f>
        <v>0</v>
      </c>
      <c r="F63" s="66"/>
      <c r="G63" s="66"/>
      <c r="H63" s="43">
        <f>H64+H70</f>
        <v>0</v>
      </c>
      <c r="I63" s="128"/>
      <c r="J63" s="44"/>
    </row>
    <row r="64" spans="2:10" s="46" customFormat="1" ht="29.25" customHeight="1">
      <c r="B64" s="42" t="s">
        <v>652</v>
      </c>
      <c r="C64" s="42" t="s">
        <v>663</v>
      </c>
      <c r="D64" s="45"/>
      <c r="E64" s="43">
        <f>SUM(E65:E69)</f>
        <v>0</v>
      </c>
      <c r="F64" s="52"/>
      <c r="G64" s="52"/>
      <c r="H64" s="43">
        <f>SUM(H65:H69)</f>
        <v>0</v>
      </c>
      <c r="I64" s="44"/>
      <c r="J64" s="44"/>
    </row>
    <row r="65" spans="2:10" ht="21.75" customHeight="1">
      <c r="B65" s="47" t="s">
        <v>654</v>
      </c>
      <c r="C65" s="48" t="s">
        <v>372</v>
      </c>
      <c r="D65" s="49"/>
      <c r="E65" s="31"/>
      <c r="F65" s="50">
        <v>0.5</v>
      </c>
      <c r="G65" s="50">
        <v>0.5</v>
      </c>
      <c r="H65" s="51">
        <f>E65*G65</f>
        <v>0</v>
      </c>
      <c r="I65" s="73"/>
      <c r="J65" s="73"/>
    </row>
    <row r="66" spans="2:10" ht="24" customHeight="1">
      <c r="B66" s="47" t="s">
        <v>656</v>
      </c>
      <c r="C66" s="48" t="s">
        <v>373</v>
      </c>
      <c r="D66" s="49"/>
      <c r="E66" s="31"/>
      <c r="F66" s="50">
        <v>0.5</v>
      </c>
      <c r="G66" s="50">
        <v>0.5</v>
      </c>
      <c r="H66" s="51">
        <f>E66*G66</f>
        <v>0</v>
      </c>
      <c r="I66" s="73"/>
      <c r="J66" s="73"/>
    </row>
    <row r="67" spans="2:10" ht="20.25" customHeight="1">
      <c r="B67" s="47" t="s">
        <v>658</v>
      </c>
      <c r="C67" s="48" t="s">
        <v>374</v>
      </c>
      <c r="D67" s="49"/>
      <c r="E67" s="31"/>
      <c r="F67" s="50">
        <v>0.5</v>
      </c>
      <c r="G67" s="50">
        <v>0.5</v>
      </c>
      <c r="H67" s="51">
        <f>E67*G67</f>
        <v>0</v>
      </c>
      <c r="I67" s="73"/>
      <c r="J67" s="73"/>
    </row>
    <row r="68" spans="2:10" ht="20.25" customHeight="1">
      <c r="B68" s="47" t="s">
        <v>903</v>
      </c>
      <c r="C68" s="48" t="s">
        <v>375</v>
      </c>
      <c r="D68" s="49"/>
      <c r="E68" s="31"/>
      <c r="F68" s="50">
        <v>0.5</v>
      </c>
      <c r="G68" s="50">
        <v>0.5</v>
      </c>
      <c r="H68" s="51">
        <f>E68*G68</f>
        <v>0</v>
      </c>
      <c r="I68" s="73"/>
      <c r="J68" s="73"/>
    </row>
    <row r="69" spans="2:10" ht="25.5" customHeight="1">
      <c r="B69" s="47" t="s">
        <v>904</v>
      </c>
      <c r="C69" s="48" t="s">
        <v>376</v>
      </c>
      <c r="D69" s="49"/>
      <c r="E69" s="31"/>
      <c r="F69" s="50">
        <v>0.5</v>
      </c>
      <c r="G69" s="50">
        <v>0.5</v>
      </c>
      <c r="H69" s="51">
        <f>E69*G69</f>
        <v>0</v>
      </c>
      <c r="I69" s="73"/>
      <c r="J69" s="73"/>
    </row>
    <row r="70" spans="2:10" s="46" customFormat="1" ht="23.25" customHeight="1">
      <c r="B70" s="42" t="s">
        <v>653</v>
      </c>
      <c r="C70" s="42" t="s">
        <v>908</v>
      </c>
      <c r="D70" s="43"/>
      <c r="E70" s="43">
        <f>SUM(E71:E75)</f>
        <v>0</v>
      </c>
      <c r="F70" s="52"/>
      <c r="G70" s="52"/>
      <c r="H70" s="43">
        <f>SUM(H71:H75)</f>
        <v>0</v>
      </c>
      <c r="I70" s="44"/>
      <c r="J70" s="44"/>
    </row>
    <row r="71" spans="2:10" ht="19.5" customHeight="1">
      <c r="B71" s="47" t="s">
        <v>655</v>
      </c>
      <c r="C71" s="48" t="s">
        <v>372</v>
      </c>
      <c r="D71" s="49"/>
      <c r="E71" s="31"/>
      <c r="F71" s="50">
        <v>0.5</v>
      </c>
      <c r="G71" s="50">
        <v>0.5</v>
      </c>
      <c r="H71" s="51">
        <f>E71*G71</f>
        <v>0</v>
      </c>
      <c r="I71" s="73"/>
      <c r="J71" s="73"/>
    </row>
    <row r="72" spans="2:10" ht="23.25" customHeight="1">
      <c r="B72" s="47" t="s">
        <v>657</v>
      </c>
      <c r="C72" s="48" t="s">
        <v>373</v>
      </c>
      <c r="D72" s="49"/>
      <c r="E72" s="31"/>
      <c r="F72" s="50">
        <v>0.5</v>
      </c>
      <c r="G72" s="50">
        <v>0.5</v>
      </c>
      <c r="H72" s="51">
        <f>E72*G72</f>
        <v>0</v>
      </c>
      <c r="I72" s="73"/>
      <c r="J72" s="73"/>
    </row>
    <row r="73" spans="2:10" ht="25.5" customHeight="1">
      <c r="B73" s="47" t="s">
        <v>659</v>
      </c>
      <c r="C73" s="48" t="s">
        <v>374</v>
      </c>
      <c r="D73" s="49"/>
      <c r="E73" s="31"/>
      <c r="F73" s="50">
        <v>0.5</v>
      </c>
      <c r="G73" s="50">
        <v>0.5</v>
      </c>
      <c r="H73" s="51">
        <f>E73*G73</f>
        <v>0</v>
      </c>
      <c r="I73" s="73"/>
      <c r="J73" s="73"/>
    </row>
    <row r="74" spans="2:10" ht="21.75" customHeight="1">
      <c r="B74" s="47" t="s">
        <v>660</v>
      </c>
      <c r="C74" s="48" t="s">
        <v>375</v>
      </c>
      <c r="D74" s="49"/>
      <c r="E74" s="31"/>
      <c r="F74" s="50">
        <v>0.5</v>
      </c>
      <c r="G74" s="50">
        <v>0.5</v>
      </c>
      <c r="H74" s="51">
        <f>E74*G74</f>
        <v>0</v>
      </c>
      <c r="I74" s="73"/>
      <c r="J74" s="73"/>
    </row>
    <row r="75" spans="2:10" ht="26.25" customHeight="1">
      <c r="B75" s="47" t="s">
        <v>661</v>
      </c>
      <c r="C75" s="48" t="s">
        <v>376</v>
      </c>
      <c r="D75" s="49"/>
      <c r="E75" s="31"/>
      <c r="F75" s="50">
        <v>0.5</v>
      </c>
      <c r="G75" s="50">
        <v>0.5</v>
      </c>
      <c r="H75" s="51">
        <f>E75*G75</f>
        <v>0</v>
      </c>
      <c r="I75" s="73"/>
      <c r="J75" s="73"/>
    </row>
    <row r="76" spans="2:10" s="46" customFormat="1" ht="75.75" customHeight="1">
      <c r="B76" s="42" t="s">
        <v>662</v>
      </c>
      <c r="C76" s="42" t="s">
        <v>712</v>
      </c>
      <c r="D76" s="67"/>
      <c r="E76" s="43">
        <f>E77+E83</f>
        <v>0</v>
      </c>
      <c r="F76" s="66"/>
      <c r="G76" s="66"/>
      <c r="H76" s="43">
        <f>H77+H83</f>
        <v>0</v>
      </c>
      <c r="I76" s="128"/>
      <c r="J76" s="44"/>
    </row>
    <row r="77" spans="2:10" s="46" customFormat="1" ht="30" customHeight="1">
      <c r="B77" s="42" t="s">
        <v>664</v>
      </c>
      <c r="C77" s="42" t="s">
        <v>666</v>
      </c>
      <c r="D77" s="43"/>
      <c r="E77" s="43">
        <f>SUM(E78:E82)</f>
        <v>0</v>
      </c>
      <c r="F77" s="52"/>
      <c r="G77" s="52"/>
      <c r="H77" s="43">
        <f>SUM(H78:H82)</f>
        <v>0</v>
      </c>
      <c r="I77" s="44"/>
      <c r="J77" s="44"/>
    </row>
    <row r="78" spans="2:10" ht="20.25" customHeight="1">
      <c r="B78" s="47" t="s">
        <v>672</v>
      </c>
      <c r="C78" s="48" t="s">
        <v>372</v>
      </c>
      <c r="D78" s="49"/>
      <c r="E78" s="31"/>
      <c r="F78" s="50">
        <v>0.5</v>
      </c>
      <c r="G78" s="50">
        <v>0.5</v>
      </c>
      <c r="H78" s="51">
        <f>E78*G78</f>
        <v>0</v>
      </c>
      <c r="I78" s="73"/>
      <c r="J78" s="73"/>
    </row>
    <row r="79" spans="2:10" ht="21.75" customHeight="1">
      <c r="B79" s="47" t="s">
        <v>673</v>
      </c>
      <c r="C79" s="48" t="s">
        <v>373</v>
      </c>
      <c r="D79" s="49"/>
      <c r="E79" s="31"/>
      <c r="F79" s="50">
        <v>0.5</v>
      </c>
      <c r="G79" s="50">
        <v>0.5</v>
      </c>
      <c r="H79" s="51">
        <f>E79*G79</f>
        <v>0</v>
      </c>
      <c r="I79" s="73"/>
      <c r="J79" s="73"/>
    </row>
    <row r="80" spans="2:10" ht="24" customHeight="1">
      <c r="B80" s="47" t="s">
        <v>674</v>
      </c>
      <c r="C80" s="48" t="s">
        <v>374</v>
      </c>
      <c r="D80" s="49"/>
      <c r="E80" s="31"/>
      <c r="F80" s="50">
        <v>0.5</v>
      </c>
      <c r="G80" s="50">
        <v>0.5</v>
      </c>
      <c r="H80" s="51">
        <f>E80*G80</f>
        <v>0</v>
      </c>
      <c r="I80" s="73"/>
      <c r="J80" s="73"/>
    </row>
    <row r="81" spans="2:10" ht="24" customHeight="1">
      <c r="B81" s="47" t="s">
        <v>675</v>
      </c>
      <c r="C81" s="48" t="s">
        <v>375</v>
      </c>
      <c r="D81" s="49"/>
      <c r="E81" s="31"/>
      <c r="F81" s="50">
        <v>0.5</v>
      </c>
      <c r="G81" s="50">
        <v>0.5</v>
      </c>
      <c r="H81" s="51">
        <f>E81*G81</f>
        <v>0</v>
      </c>
      <c r="I81" s="73"/>
      <c r="J81" s="73"/>
    </row>
    <row r="82" spans="2:10" ht="20.25" customHeight="1">
      <c r="B82" s="47" t="s">
        <v>676</v>
      </c>
      <c r="C82" s="48" t="s">
        <v>376</v>
      </c>
      <c r="D82" s="49"/>
      <c r="E82" s="31"/>
      <c r="F82" s="50">
        <v>0.5</v>
      </c>
      <c r="G82" s="50">
        <v>0.5</v>
      </c>
      <c r="H82" s="51">
        <f>E82*G82</f>
        <v>0</v>
      </c>
      <c r="I82" s="73"/>
      <c r="J82" s="73"/>
    </row>
    <row r="83" spans="2:10" s="46" customFormat="1" ht="25.5" customHeight="1">
      <c r="B83" s="42" t="s">
        <v>665</v>
      </c>
      <c r="C83" s="42" t="s">
        <v>861</v>
      </c>
      <c r="D83" s="43"/>
      <c r="E83" s="43">
        <f>SUM(E84:E88)</f>
        <v>0</v>
      </c>
      <c r="F83" s="52"/>
      <c r="G83" s="52"/>
      <c r="H83" s="43">
        <f>SUM(H84:H88)</f>
        <v>0</v>
      </c>
      <c r="I83" s="44"/>
      <c r="J83" s="44"/>
    </row>
    <row r="84" spans="2:10" ht="21.75" customHeight="1">
      <c r="B84" s="47" t="s">
        <v>668</v>
      </c>
      <c r="C84" s="48" t="s">
        <v>372</v>
      </c>
      <c r="D84" s="49"/>
      <c r="E84" s="31"/>
      <c r="F84" s="50">
        <v>0.5</v>
      </c>
      <c r="G84" s="50">
        <v>0.5</v>
      </c>
      <c r="H84" s="51">
        <f>E84*G84</f>
        <v>0</v>
      </c>
      <c r="I84" s="73"/>
      <c r="J84" s="73"/>
    </row>
    <row r="85" spans="2:10" ht="19.5" customHeight="1">
      <c r="B85" s="47" t="s">
        <v>667</v>
      </c>
      <c r="C85" s="48" t="s">
        <v>373</v>
      </c>
      <c r="D85" s="49"/>
      <c r="E85" s="31"/>
      <c r="F85" s="50">
        <v>0.5</v>
      </c>
      <c r="G85" s="50">
        <v>0.5</v>
      </c>
      <c r="H85" s="51">
        <f>E85*G85</f>
        <v>0</v>
      </c>
      <c r="I85" s="73"/>
      <c r="J85" s="73"/>
    </row>
    <row r="86" spans="2:10" ht="21.75" customHeight="1">
      <c r="B86" s="47" t="s">
        <v>669</v>
      </c>
      <c r="C86" s="48" t="s">
        <v>374</v>
      </c>
      <c r="D86" s="49"/>
      <c r="E86" s="31"/>
      <c r="F86" s="50">
        <v>0.5</v>
      </c>
      <c r="G86" s="50">
        <v>0.5</v>
      </c>
      <c r="H86" s="51">
        <f>E86*G86</f>
        <v>0</v>
      </c>
      <c r="I86" s="73"/>
      <c r="J86" s="73"/>
    </row>
    <row r="87" spans="2:10" ht="18" customHeight="1">
      <c r="B87" s="47" t="s">
        <v>670</v>
      </c>
      <c r="C87" s="48" t="s">
        <v>375</v>
      </c>
      <c r="D87" s="49"/>
      <c r="E87" s="31"/>
      <c r="F87" s="50">
        <v>0.5</v>
      </c>
      <c r="G87" s="50">
        <v>0.5</v>
      </c>
      <c r="H87" s="51">
        <f>E87*G87</f>
        <v>0</v>
      </c>
      <c r="I87" s="73"/>
      <c r="J87" s="73"/>
    </row>
    <row r="88" spans="2:10" ht="21.75" customHeight="1">
      <c r="B88" s="47" t="s">
        <v>671</v>
      </c>
      <c r="C88" s="48" t="s">
        <v>376</v>
      </c>
      <c r="D88" s="49"/>
      <c r="E88" s="31"/>
      <c r="F88" s="50">
        <v>0.5</v>
      </c>
      <c r="G88" s="50">
        <v>0.5</v>
      </c>
      <c r="H88" s="51">
        <f>E88*G88</f>
        <v>0</v>
      </c>
      <c r="I88" s="73"/>
      <c r="J88" s="73"/>
    </row>
    <row r="89" spans="2:10" s="46" customFormat="1" ht="70.5" customHeight="1">
      <c r="B89" s="42" t="s">
        <v>677</v>
      </c>
      <c r="C89" s="42" t="s">
        <v>678</v>
      </c>
      <c r="D89" s="43"/>
      <c r="E89" s="43">
        <f>E90+E96+E102+E108</f>
        <v>0</v>
      </c>
      <c r="F89" s="66"/>
      <c r="G89" s="66"/>
      <c r="H89" s="43">
        <f>H90+H96+H102+H108</f>
        <v>0</v>
      </c>
      <c r="I89" s="128"/>
      <c r="J89" s="44"/>
    </row>
    <row r="90" spans="2:10" s="46" customFormat="1" ht="26.25" customHeight="1">
      <c r="B90" s="42" t="s">
        <v>679</v>
      </c>
      <c r="C90" s="42" t="s">
        <v>874</v>
      </c>
      <c r="D90" s="45"/>
      <c r="E90" s="43">
        <f>SUM(E91:E95)</f>
        <v>0</v>
      </c>
      <c r="F90" s="52"/>
      <c r="G90" s="52"/>
      <c r="H90" s="43">
        <f>SUM(H91:H95)</f>
        <v>0</v>
      </c>
      <c r="I90" s="44"/>
      <c r="J90" s="44"/>
    </row>
    <row r="91" spans="2:10" ht="20.25" customHeight="1">
      <c r="B91" s="47" t="s">
        <v>680</v>
      </c>
      <c r="C91" s="48" t="s">
        <v>372</v>
      </c>
      <c r="D91" s="49"/>
      <c r="E91" s="31"/>
      <c r="F91" s="50">
        <v>1</v>
      </c>
      <c r="G91" s="50">
        <v>1</v>
      </c>
      <c r="H91" s="51">
        <f>G91*E91</f>
        <v>0</v>
      </c>
      <c r="I91" s="73"/>
      <c r="J91" s="73"/>
    </row>
    <row r="92" spans="2:10" ht="24" customHeight="1">
      <c r="B92" s="47" t="s">
        <v>681</v>
      </c>
      <c r="C92" s="48" t="s">
        <v>373</v>
      </c>
      <c r="D92" s="49"/>
      <c r="E92" s="31"/>
      <c r="F92" s="50">
        <v>1</v>
      </c>
      <c r="G92" s="50">
        <v>1</v>
      </c>
      <c r="H92" s="51">
        <f>G92*E92</f>
        <v>0</v>
      </c>
      <c r="I92" s="73"/>
      <c r="J92" s="73"/>
    </row>
    <row r="93" spans="2:10" ht="21.75" customHeight="1">
      <c r="B93" s="47" t="s">
        <v>682</v>
      </c>
      <c r="C93" s="48" t="s">
        <v>374</v>
      </c>
      <c r="D93" s="49"/>
      <c r="E93" s="31"/>
      <c r="F93" s="50">
        <v>1</v>
      </c>
      <c r="G93" s="50">
        <v>1</v>
      </c>
      <c r="H93" s="51">
        <f>G93*E93</f>
        <v>0</v>
      </c>
      <c r="I93" s="73"/>
      <c r="J93" s="73"/>
    </row>
    <row r="94" spans="2:10" ht="20.25" customHeight="1">
      <c r="B94" s="47" t="s">
        <v>683</v>
      </c>
      <c r="C94" s="48" t="s">
        <v>375</v>
      </c>
      <c r="D94" s="49"/>
      <c r="E94" s="31"/>
      <c r="F94" s="50">
        <v>1</v>
      </c>
      <c r="G94" s="50">
        <v>1</v>
      </c>
      <c r="H94" s="51">
        <f>G94*E94</f>
        <v>0</v>
      </c>
      <c r="I94" s="73"/>
      <c r="J94" s="73"/>
    </row>
    <row r="95" spans="2:10" ht="20.25" customHeight="1">
      <c r="B95" s="47" t="s">
        <v>684</v>
      </c>
      <c r="C95" s="48" t="s">
        <v>376</v>
      </c>
      <c r="D95" s="49"/>
      <c r="E95" s="31"/>
      <c r="F95" s="50">
        <v>1</v>
      </c>
      <c r="G95" s="50">
        <v>1</v>
      </c>
      <c r="H95" s="51">
        <f>G95*E95</f>
        <v>0</v>
      </c>
      <c r="I95" s="73"/>
      <c r="J95" s="73"/>
    </row>
    <row r="96" spans="2:10" s="46" customFormat="1" ht="26.25" customHeight="1">
      <c r="B96" s="42" t="s">
        <v>685</v>
      </c>
      <c r="C96" s="42" t="s">
        <v>686</v>
      </c>
      <c r="D96" s="43"/>
      <c r="E96" s="43">
        <f>SUM(E97:E101)</f>
        <v>0</v>
      </c>
      <c r="F96" s="52"/>
      <c r="G96" s="52"/>
      <c r="H96" s="43">
        <f>SUM(H97:H101)</f>
        <v>0</v>
      </c>
      <c r="I96" s="44"/>
      <c r="J96" s="44"/>
    </row>
    <row r="97" spans="2:10" ht="21.75" customHeight="1">
      <c r="B97" s="47" t="s">
        <v>691</v>
      </c>
      <c r="C97" s="48" t="s">
        <v>372</v>
      </c>
      <c r="D97" s="49"/>
      <c r="E97" s="31"/>
      <c r="F97" s="50">
        <v>1</v>
      </c>
      <c r="G97" s="50">
        <v>1</v>
      </c>
      <c r="H97" s="51">
        <f>G97*E97</f>
        <v>0</v>
      </c>
      <c r="I97" s="73"/>
      <c r="J97" s="73"/>
    </row>
    <row r="98" spans="2:10" ht="20.25" customHeight="1">
      <c r="B98" s="47" t="s">
        <v>692</v>
      </c>
      <c r="C98" s="48" t="s">
        <v>373</v>
      </c>
      <c r="D98" s="49"/>
      <c r="E98" s="31"/>
      <c r="F98" s="50">
        <v>1</v>
      </c>
      <c r="G98" s="50">
        <v>1</v>
      </c>
      <c r="H98" s="51">
        <f>G98*E98</f>
        <v>0</v>
      </c>
      <c r="I98" s="73"/>
      <c r="J98" s="73"/>
    </row>
    <row r="99" spans="2:10" ht="20.25" customHeight="1">
      <c r="B99" s="47" t="s">
        <v>693</v>
      </c>
      <c r="C99" s="48" t="s">
        <v>374</v>
      </c>
      <c r="D99" s="49"/>
      <c r="E99" s="31"/>
      <c r="F99" s="50">
        <v>1</v>
      </c>
      <c r="G99" s="50">
        <v>1</v>
      </c>
      <c r="H99" s="51">
        <f>G99*E99</f>
        <v>0</v>
      </c>
      <c r="I99" s="73"/>
      <c r="J99" s="73"/>
    </row>
    <row r="100" spans="2:10" ht="21.75" customHeight="1">
      <c r="B100" s="47" t="s">
        <v>694</v>
      </c>
      <c r="C100" s="48" t="s">
        <v>375</v>
      </c>
      <c r="D100" s="49"/>
      <c r="E100" s="31"/>
      <c r="F100" s="50">
        <v>1</v>
      </c>
      <c r="G100" s="50">
        <v>1</v>
      </c>
      <c r="H100" s="51">
        <f>G100*E100</f>
        <v>0</v>
      </c>
      <c r="I100" s="73"/>
      <c r="J100" s="73"/>
    </row>
    <row r="101" spans="2:10" ht="23.25" customHeight="1">
      <c r="B101" s="47" t="s">
        <v>695</v>
      </c>
      <c r="C101" s="48" t="s">
        <v>376</v>
      </c>
      <c r="D101" s="49"/>
      <c r="E101" s="31"/>
      <c r="F101" s="50">
        <v>1</v>
      </c>
      <c r="G101" s="50">
        <v>1</v>
      </c>
      <c r="H101" s="51">
        <f>G101*E101</f>
        <v>0</v>
      </c>
      <c r="I101" s="73"/>
      <c r="J101" s="73"/>
    </row>
    <row r="102" spans="2:10" s="46" customFormat="1" ht="24" customHeight="1">
      <c r="B102" s="42" t="s">
        <v>687</v>
      </c>
      <c r="C102" s="42" t="s">
        <v>688</v>
      </c>
      <c r="D102" s="43"/>
      <c r="E102" s="43">
        <f>SUM(E103:E107)</f>
        <v>0</v>
      </c>
      <c r="F102" s="52"/>
      <c r="G102" s="52"/>
      <c r="H102" s="43">
        <f>SUM(H103:H107)</f>
        <v>0</v>
      </c>
      <c r="I102" s="44"/>
      <c r="J102" s="44"/>
    </row>
    <row r="103" spans="2:10" ht="23.25" customHeight="1">
      <c r="B103" s="47" t="s">
        <v>696</v>
      </c>
      <c r="C103" s="48" t="s">
        <v>372</v>
      </c>
      <c r="D103" s="49"/>
      <c r="E103" s="31"/>
      <c r="F103" s="50">
        <v>1</v>
      </c>
      <c r="G103" s="50">
        <v>1</v>
      </c>
      <c r="H103" s="51">
        <f>G103*E103</f>
        <v>0</v>
      </c>
      <c r="I103" s="73"/>
      <c r="J103" s="73"/>
    </row>
    <row r="104" spans="2:10" ht="20.25" customHeight="1">
      <c r="B104" s="47" t="s">
        <v>697</v>
      </c>
      <c r="C104" s="48" t="s">
        <v>373</v>
      </c>
      <c r="D104" s="49"/>
      <c r="E104" s="31"/>
      <c r="F104" s="50">
        <v>1</v>
      </c>
      <c r="G104" s="50">
        <v>1</v>
      </c>
      <c r="H104" s="51">
        <f>G104*E104</f>
        <v>0</v>
      </c>
      <c r="I104" s="73"/>
      <c r="J104" s="73"/>
    </row>
    <row r="105" spans="2:10" ht="20.25" customHeight="1">
      <c r="B105" s="47" t="s">
        <v>698</v>
      </c>
      <c r="C105" s="48" t="s">
        <v>374</v>
      </c>
      <c r="D105" s="49"/>
      <c r="E105" s="31"/>
      <c r="F105" s="50">
        <v>1</v>
      </c>
      <c r="G105" s="50">
        <v>1</v>
      </c>
      <c r="H105" s="51">
        <f>G105*E105</f>
        <v>0</v>
      </c>
      <c r="I105" s="73"/>
      <c r="J105" s="73"/>
    </row>
    <row r="106" spans="2:10" ht="20.25" customHeight="1">
      <c r="B106" s="47" t="s">
        <v>699</v>
      </c>
      <c r="C106" s="48" t="s">
        <v>375</v>
      </c>
      <c r="D106" s="49"/>
      <c r="E106" s="31"/>
      <c r="F106" s="50">
        <v>1</v>
      </c>
      <c r="G106" s="50">
        <v>1</v>
      </c>
      <c r="H106" s="51">
        <f>G106*E106</f>
        <v>0</v>
      </c>
      <c r="I106" s="73"/>
      <c r="J106" s="73"/>
    </row>
    <row r="107" spans="2:10" ht="20.25" customHeight="1">
      <c r="B107" s="47" t="s">
        <v>700</v>
      </c>
      <c r="C107" s="48" t="s">
        <v>376</v>
      </c>
      <c r="D107" s="49"/>
      <c r="E107" s="31"/>
      <c r="F107" s="50">
        <v>1</v>
      </c>
      <c r="G107" s="50">
        <v>1</v>
      </c>
      <c r="H107" s="51">
        <f>G107*E107</f>
        <v>0</v>
      </c>
      <c r="I107" s="73"/>
      <c r="J107" s="73"/>
    </row>
    <row r="108" spans="2:10" s="46" customFormat="1" ht="24.75" customHeight="1">
      <c r="B108" s="42" t="s">
        <v>689</v>
      </c>
      <c r="C108" s="42" t="s">
        <v>690</v>
      </c>
      <c r="D108" s="43"/>
      <c r="E108" s="43">
        <f>SUM(E109:E113)</f>
        <v>0</v>
      </c>
      <c r="F108" s="52"/>
      <c r="G108" s="52"/>
      <c r="H108" s="43">
        <f>SUM(H109:H113)</f>
        <v>0</v>
      </c>
      <c r="I108" s="44"/>
      <c r="J108" s="44"/>
    </row>
    <row r="109" spans="2:10" ht="21.75" customHeight="1">
      <c r="B109" s="47" t="s">
        <v>701</v>
      </c>
      <c r="C109" s="48" t="s">
        <v>372</v>
      </c>
      <c r="D109" s="49"/>
      <c r="E109" s="31"/>
      <c r="F109" s="50">
        <v>1</v>
      </c>
      <c r="G109" s="50">
        <v>1</v>
      </c>
      <c r="H109" s="51">
        <f>G109*E109</f>
        <v>0</v>
      </c>
      <c r="I109" s="73"/>
      <c r="J109" s="73"/>
    </row>
    <row r="110" spans="2:10" ht="20.25" customHeight="1">
      <c r="B110" s="47" t="s">
        <v>702</v>
      </c>
      <c r="C110" s="48" t="s">
        <v>373</v>
      </c>
      <c r="D110" s="49"/>
      <c r="E110" s="31"/>
      <c r="F110" s="50">
        <v>1</v>
      </c>
      <c r="G110" s="50">
        <v>1</v>
      </c>
      <c r="H110" s="51">
        <f>G110*E110</f>
        <v>0</v>
      </c>
      <c r="I110" s="73"/>
      <c r="J110" s="73"/>
    </row>
    <row r="111" spans="2:10" ht="20.25" customHeight="1">
      <c r="B111" s="47" t="s">
        <v>703</v>
      </c>
      <c r="C111" s="48" t="s">
        <v>374</v>
      </c>
      <c r="D111" s="49"/>
      <c r="E111" s="31"/>
      <c r="F111" s="50">
        <v>1</v>
      </c>
      <c r="G111" s="50">
        <v>1</v>
      </c>
      <c r="H111" s="51">
        <f>G111*E111</f>
        <v>0</v>
      </c>
      <c r="I111" s="73"/>
      <c r="J111" s="73"/>
    </row>
    <row r="112" spans="2:10" ht="24" customHeight="1">
      <c r="B112" s="47" t="s">
        <v>704</v>
      </c>
      <c r="C112" s="48" t="s">
        <v>375</v>
      </c>
      <c r="D112" s="49"/>
      <c r="E112" s="31"/>
      <c r="F112" s="50">
        <v>1</v>
      </c>
      <c r="G112" s="50">
        <v>1</v>
      </c>
      <c r="H112" s="51">
        <f>G112*E112</f>
        <v>0</v>
      </c>
      <c r="I112" s="73"/>
      <c r="J112" s="73"/>
    </row>
    <row r="113" spans="2:10" ht="27.75" customHeight="1">
      <c r="B113" s="47" t="s">
        <v>705</v>
      </c>
      <c r="C113" s="48" t="s">
        <v>376</v>
      </c>
      <c r="D113" s="49"/>
      <c r="E113" s="31"/>
      <c r="F113" s="50">
        <v>1</v>
      </c>
      <c r="G113" s="50">
        <v>1</v>
      </c>
      <c r="H113" s="51">
        <f>G113*E113</f>
        <v>0</v>
      </c>
      <c r="I113" s="73"/>
      <c r="J113" s="73"/>
    </row>
    <row r="114" spans="2:10" s="46" customFormat="1" ht="57" customHeight="1">
      <c r="B114" s="42" t="s">
        <v>706</v>
      </c>
      <c r="C114" s="42" t="s">
        <v>707</v>
      </c>
      <c r="D114" s="67"/>
      <c r="E114" s="43">
        <f>E115+E121</f>
        <v>0</v>
      </c>
      <c r="F114" s="66"/>
      <c r="G114" s="66"/>
      <c r="H114" s="43">
        <f>H115+H121</f>
        <v>0</v>
      </c>
      <c r="I114" s="128"/>
      <c r="J114" s="44"/>
    </row>
    <row r="115" spans="2:10" s="46" customFormat="1" ht="25.5" customHeight="1">
      <c r="B115" s="42" t="s">
        <v>708</v>
      </c>
      <c r="C115" s="42" t="s">
        <v>709</v>
      </c>
      <c r="D115" s="45"/>
      <c r="E115" s="43">
        <f>SUM(E116:E120)</f>
        <v>0</v>
      </c>
      <c r="F115" s="52"/>
      <c r="G115" s="52"/>
      <c r="H115" s="43">
        <f>SUM(H116:H120)</f>
        <v>0</v>
      </c>
      <c r="I115" s="44"/>
      <c r="J115" s="44"/>
    </row>
    <row r="116" spans="2:10" ht="20.25" customHeight="1">
      <c r="B116" s="47" t="s">
        <v>713</v>
      </c>
      <c r="C116" s="48" t="s">
        <v>372</v>
      </c>
      <c r="D116" s="49"/>
      <c r="E116" s="31"/>
      <c r="F116" s="50">
        <v>0</v>
      </c>
      <c r="G116" s="50">
        <v>0</v>
      </c>
      <c r="H116" s="51">
        <f>G116*E116</f>
        <v>0</v>
      </c>
      <c r="I116" s="73"/>
      <c r="J116" s="73"/>
    </row>
    <row r="117" spans="2:10" ht="20.25" customHeight="1">
      <c r="B117" s="47" t="s">
        <v>714</v>
      </c>
      <c r="C117" s="48" t="s">
        <v>373</v>
      </c>
      <c r="D117" s="49"/>
      <c r="E117" s="31"/>
      <c r="F117" s="50">
        <v>0</v>
      </c>
      <c r="G117" s="50">
        <v>0</v>
      </c>
      <c r="H117" s="51">
        <f>G117*E117</f>
        <v>0</v>
      </c>
      <c r="I117" s="73"/>
      <c r="J117" s="73"/>
    </row>
    <row r="118" spans="2:10" ht="21.75" customHeight="1">
      <c r="B118" s="47" t="s">
        <v>715</v>
      </c>
      <c r="C118" s="48" t="s">
        <v>374</v>
      </c>
      <c r="D118" s="49"/>
      <c r="E118" s="31"/>
      <c r="F118" s="50">
        <v>0</v>
      </c>
      <c r="G118" s="50">
        <v>0</v>
      </c>
      <c r="H118" s="51">
        <f>G118*E118</f>
        <v>0</v>
      </c>
      <c r="I118" s="73"/>
      <c r="J118" s="73"/>
    </row>
    <row r="119" spans="2:10" ht="21.75" customHeight="1">
      <c r="B119" s="47" t="s">
        <v>716</v>
      </c>
      <c r="C119" s="48" t="s">
        <v>375</v>
      </c>
      <c r="D119" s="49"/>
      <c r="E119" s="31"/>
      <c r="F119" s="50">
        <v>0</v>
      </c>
      <c r="G119" s="50">
        <v>0</v>
      </c>
      <c r="H119" s="51">
        <f>G119*E119</f>
        <v>0</v>
      </c>
      <c r="I119" s="73"/>
      <c r="J119" s="73"/>
    </row>
    <row r="120" spans="2:10" ht="20.25" customHeight="1">
      <c r="B120" s="47" t="s">
        <v>717</v>
      </c>
      <c r="C120" s="48" t="s">
        <v>376</v>
      </c>
      <c r="D120" s="49"/>
      <c r="E120" s="31"/>
      <c r="F120" s="50">
        <v>0</v>
      </c>
      <c r="G120" s="50">
        <v>0</v>
      </c>
      <c r="H120" s="51">
        <f>G120*E120</f>
        <v>0</v>
      </c>
      <c r="I120" s="73"/>
      <c r="J120" s="73"/>
    </row>
    <row r="121" spans="2:10" s="46" customFormat="1" ht="27.75" customHeight="1">
      <c r="B121" s="42" t="s">
        <v>710</v>
      </c>
      <c r="C121" s="42" t="s">
        <v>711</v>
      </c>
      <c r="D121" s="45"/>
      <c r="E121" s="43">
        <f>SUM(E122:E126)</f>
        <v>0</v>
      </c>
      <c r="F121" s="52"/>
      <c r="G121" s="52"/>
      <c r="H121" s="43">
        <f>SUM(H122:H126)</f>
        <v>0</v>
      </c>
      <c r="I121" s="44"/>
      <c r="J121" s="44"/>
    </row>
    <row r="122" spans="2:10" ht="19.5" customHeight="1">
      <c r="B122" s="47" t="s">
        <v>718</v>
      </c>
      <c r="C122" s="48" t="s">
        <v>372</v>
      </c>
      <c r="D122" s="49"/>
      <c r="E122" s="31"/>
      <c r="F122" s="50">
        <v>0</v>
      </c>
      <c r="G122" s="50">
        <v>0</v>
      </c>
      <c r="H122" s="51">
        <f>G122*E122</f>
        <v>0</v>
      </c>
      <c r="I122" s="73"/>
      <c r="J122" s="73"/>
    </row>
    <row r="123" spans="2:10" ht="23.25" customHeight="1">
      <c r="B123" s="47" t="s">
        <v>719</v>
      </c>
      <c r="C123" s="48" t="s">
        <v>373</v>
      </c>
      <c r="D123" s="49"/>
      <c r="E123" s="31"/>
      <c r="F123" s="50">
        <v>0</v>
      </c>
      <c r="G123" s="50">
        <v>0</v>
      </c>
      <c r="H123" s="51">
        <f>G123*E123</f>
        <v>0</v>
      </c>
      <c r="I123" s="73"/>
      <c r="J123" s="73"/>
    </row>
    <row r="124" spans="2:10" ht="20.25" customHeight="1">
      <c r="B124" s="47" t="s">
        <v>720</v>
      </c>
      <c r="C124" s="48" t="s">
        <v>374</v>
      </c>
      <c r="D124" s="49"/>
      <c r="E124" s="31"/>
      <c r="F124" s="50">
        <v>0</v>
      </c>
      <c r="G124" s="50">
        <v>0</v>
      </c>
      <c r="H124" s="51">
        <f>G124*E124</f>
        <v>0</v>
      </c>
      <c r="I124" s="73"/>
      <c r="J124" s="73"/>
    </row>
    <row r="125" spans="2:10" ht="23.25" customHeight="1">
      <c r="B125" s="47" t="s">
        <v>721</v>
      </c>
      <c r="C125" s="48" t="s">
        <v>375</v>
      </c>
      <c r="D125" s="49"/>
      <c r="E125" s="31"/>
      <c r="F125" s="50">
        <v>0</v>
      </c>
      <c r="G125" s="50">
        <v>0</v>
      </c>
      <c r="H125" s="51">
        <f>G125*E125</f>
        <v>0</v>
      </c>
      <c r="I125" s="73"/>
      <c r="J125" s="73"/>
    </row>
    <row r="126" spans="2:10" ht="20.25" customHeight="1">
      <c r="B126" s="47" t="s">
        <v>722</v>
      </c>
      <c r="C126" s="48" t="s">
        <v>376</v>
      </c>
      <c r="D126" s="49"/>
      <c r="E126" s="31"/>
      <c r="F126" s="50">
        <v>0</v>
      </c>
      <c r="G126" s="50">
        <v>0</v>
      </c>
      <c r="H126" s="51">
        <f>G126*E126</f>
        <v>0</v>
      </c>
      <c r="I126" s="73"/>
      <c r="J126" s="73"/>
    </row>
    <row r="127" spans="2:10" s="46" customFormat="1" ht="53.25" customHeight="1">
      <c r="B127" s="42" t="s">
        <v>723</v>
      </c>
      <c r="C127" s="42" t="s">
        <v>724</v>
      </c>
      <c r="D127" s="67"/>
      <c r="E127" s="43">
        <f>E128+E134</f>
        <v>0</v>
      </c>
      <c r="F127" s="52"/>
      <c r="G127" s="52"/>
      <c r="H127" s="43">
        <f>H128+H134</f>
        <v>0</v>
      </c>
      <c r="I127" s="128"/>
      <c r="J127" s="44"/>
    </row>
    <row r="128" spans="2:10" s="46" customFormat="1" ht="26.25" customHeight="1">
      <c r="B128" s="42" t="s">
        <v>725</v>
      </c>
      <c r="C128" s="42" t="s">
        <v>709</v>
      </c>
      <c r="D128" s="68"/>
      <c r="E128" s="63">
        <f>SUM(E129:E133)</f>
        <v>0</v>
      </c>
      <c r="F128" s="69"/>
      <c r="G128" s="69"/>
      <c r="H128" s="63">
        <f>SUM(H129:H133)</f>
        <v>0</v>
      </c>
      <c r="I128" s="44"/>
      <c r="J128" s="44"/>
    </row>
    <row r="129" spans="2:10" ht="23.25" customHeight="1">
      <c r="B129" s="47" t="s">
        <v>727</v>
      </c>
      <c r="C129" s="48" t="s">
        <v>372</v>
      </c>
      <c r="D129" s="49"/>
      <c r="E129" s="31"/>
      <c r="F129" s="50">
        <v>1</v>
      </c>
      <c r="G129" s="50">
        <v>1</v>
      </c>
      <c r="H129" s="51">
        <f>G129*E129</f>
        <v>0</v>
      </c>
      <c r="I129" s="73"/>
      <c r="J129" s="73"/>
    </row>
    <row r="130" spans="2:10" ht="23.25" customHeight="1">
      <c r="B130" s="47" t="s">
        <v>728</v>
      </c>
      <c r="C130" s="48" t="s">
        <v>373</v>
      </c>
      <c r="D130" s="49"/>
      <c r="E130" s="31"/>
      <c r="F130" s="50">
        <v>1</v>
      </c>
      <c r="G130" s="50">
        <v>1</v>
      </c>
      <c r="H130" s="51">
        <f>G130*E130</f>
        <v>0</v>
      </c>
      <c r="I130" s="73"/>
      <c r="J130" s="73"/>
    </row>
    <row r="131" spans="2:10" ht="20.25" customHeight="1">
      <c r="B131" s="47" t="s">
        <v>729</v>
      </c>
      <c r="C131" s="48" t="s">
        <v>374</v>
      </c>
      <c r="D131" s="49"/>
      <c r="E131" s="31"/>
      <c r="F131" s="50">
        <v>1</v>
      </c>
      <c r="G131" s="50">
        <v>1</v>
      </c>
      <c r="H131" s="51">
        <f>G131*E131</f>
        <v>0</v>
      </c>
      <c r="I131" s="73"/>
      <c r="J131" s="73"/>
    </row>
    <row r="132" spans="2:10" ht="27.75" customHeight="1">
      <c r="B132" s="47" t="s">
        <v>730</v>
      </c>
      <c r="C132" s="48" t="s">
        <v>375</v>
      </c>
      <c r="D132" s="49"/>
      <c r="E132" s="31"/>
      <c r="F132" s="50">
        <v>1</v>
      </c>
      <c r="G132" s="50">
        <v>1</v>
      </c>
      <c r="H132" s="51">
        <f>G132*E132</f>
        <v>0</v>
      </c>
      <c r="I132" s="73"/>
      <c r="J132" s="73"/>
    </row>
    <row r="133" spans="2:10" ht="27.75" customHeight="1">
      <c r="B133" s="47" t="s">
        <v>731</v>
      </c>
      <c r="C133" s="48" t="s">
        <v>376</v>
      </c>
      <c r="D133" s="49"/>
      <c r="E133" s="31"/>
      <c r="F133" s="50">
        <v>1</v>
      </c>
      <c r="G133" s="50">
        <v>1</v>
      </c>
      <c r="H133" s="51">
        <f>G133*E133</f>
        <v>0</v>
      </c>
      <c r="I133" s="73"/>
      <c r="J133" s="73"/>
    </row>
    <row r="134" spans="2:10" s="46" customFormat="1" ht="23.25" customHeight="1">
      <c r="B134" s="42" t="s">
        <v>726</v>
      </c>
      <c r="C134" s="42" t="s">
        <v>711</v>
      </c>
      <c r="D134" s="68"/>
      <c r="E134" s="63">
        <f>SUM(E135:E139)</f>
        <v>0</v>
      </c>
      <c r="F134" s="69"/>
      <c r="G134" s="69"/>
      <c r="H134" s="63">
        <f>SUM(H135:H139)</f>
        <v>0</v>
      </c>
      <c r="I134" s="44"/>
      <c r="J134" s="44"/>
    </row>
    <row r="135" spans="2:10" ht="25.5" customHeight="1">
      <c r="B135" s="47" t="s">
        <v>732</v>
      </c>
      <c r="C135" s="48" t="s">
        <v>372</v>
      </c>
      <c r="D135" s="49"/>
      <c r="E135" s="31"/>
      <c r="F135" s="50">
        <v>1</v>
      </c>
      <c r="G135" s="50">
        <v>1</v>
      </c>
      <c r="H135" s="51">
        <f>G135*E135</f>
        <v>0</v>
      </c>
      <c r="I135" s="73"/>
      <c r="J135" s="73"/>
    </row>
    <row r="136" spans="2:10" ht="23.25" customHeight="1">
      <c r="B136" s="47" t="s">
        <v>733</v>
      </c>
      <c r="C136" s="48" t="s">
        <v>373</v>
      </c>
      <c r="D136" s="49"/>
      <c r="E136" s="31"/>
      <c r="F136" s="50">
        <v>1</v>
      </c>
      <c r="G136" s="50">
        <v>1</v>
      </c>
      <c r="H136" s="51">
        <f>G136*E136</f>
        <v>0</v>
      </c>
      <c r="I136" s="73"/>
      <c r="J136" s="73"/>
    </row>
    <row r="137" spans="2:10" ht="19.5" customHeight="1">
      <c r="B137" s="47" t="s">
        <v>734</v>
      </c>
      <c r="C137" s="48" t="s">
        <v>374</v>
      </c>
      <c r="D137" s="49"/>
      <c r="E137" s="31"/>
      <c r="F137" s="50">
        <v>1</v>
      </c>
      <c r="G137" s="50">
        <v>1</v>
      </c>
      <c r="H137" s="51">
        <f>G137*E137</f>
        <v>0</v>
      </c>
      <c r="I137" s="73"/>
      <c r="J137" s="73"/>
    </row>
    <row r="138" spans="2:10" ht="20.25" customHeight="1">
      <c r="B138" s="47" t="s">
        <v>735</v>
      </c>
      <c r="C138" s="48" t="s">
        <v>375</v>
      </c>
      <c r="D138" s="49"/>
      <c r="E138" s="31"/>
      <c r="F138" s="50">
        <v>1</v>
      </c>
      <c r="G138" s="50">
        <v>1</v>
      </c>
      <c r="H138" s="51">
        <f>G138*E138</f>
        <v>0</v>
      </c>
      <c r="I138" s="73"/>
      <c r="J138" s="73"/>
    </row>
    <row r="139" spans="2:10" ht="25.5" customHeight="1">
      <c r="B139" s="47" t="s">
        <v>736</v>
      </c>
      <c r="C139" s="48" t="s">
        <v>376</v>
      </c>
      <c r="D139" s="49"/>
      <c r="E139" s="31"/>
      <c r="F139" s="50">
        <v>1</v>
      </c>
      <c r="G139" s="50">
        <v>1</v>
      </c>
      <c r="H139" s="51">
        <f>G139*E139</f>
        <v>0</v>
      </c>
      <c r="I139" s="73"/>
      <c r="J139" s="73"/>
    </row>
    <row r="140" spans="2:10" s="46" customFormat="1" ht="27.75" customHeight="1">
      <c r="B140" s="42" t="s">
        <v>737</v>
      </c>
      <c r="C140" s="42" t="s">
        <v>744</v>
      </c>
      <c r="D140" s="45"/>
      <c r="E140" s="43">
        <f>SUM(E141:E145)</f>
        <v>0</v>
      </c>
      <c r="F140" s="52"/>
      <c r="G140" s="52"/>
      <c r="H140" s="43">
        <f>SUM(H141:H145)</f>
        <v>0</v>
      </c>
      <c r="I140" s="44"/>
      <c r="J140" s="44"/>
    </row>
    <row r="141" spans="2:10" ht="20.25" customHeight="1">
      <c r="B141" s="70" t="s">
        <v>745</v>
      </c>
      <c r="C141" s="54" t="s">
        <v>372</v>
      </c>
      <c r="D141" s="49"/>
      <c r="E141" s="51">
        <f>SUMIF($C$64:$C$139,C141,$E$64:$E$139)</f>
        <v>0</v>
      </c>
      <c r="F141" s="71"/>
      <c r="G141" s="71"/>
      <c r="H141" s="51">
        <f>SUMIF($C$64:$C$139,C141,$H$64:$H$139)</f>
        <v>0</v>
      </c>
      <c r="I141" s="73"/>
      <c r="J141" s="73"/>
    </row>
    <row r="142" spans="2:10" ht="23.25" customHeight="1">
      <c r="B142" s="70" t="s">
        <v>746</v>
      </c>
      <c r="C142" s="54" t="s">
        <v>373</v>
      </c>
      <c r="D142" s="49"/>
      <c r="E142" s="51">
        <f t="shared" ref="E142:E145" si="5">SUMIF($C$64:$C$139,C142,$E$64:$E$139)</f>
        <v>0</v>
      </c>
      <c r="F142" s="71"/>
      <c r="G142" s="71"/>
      <c r="H142" s="51">
        <f>SUMIF($C$64:$C$139,C142,$H$64:$H$139)</f>
        <v>0</v>
      </c>
      <c r="I142" s="73"/>
      <c r="J142" s="73"/>
    </row>
    <row r="143" spans="2:10" ht="20.25" customHeight="1">
      <c r="B143" s="70" t="s">
        <v>747</v>
      </c>
      <c r="C143" s="54" t="s">
        <v>374</v>
      </c>
      <c r="D143" s="49"/>
      <c r="E143" s="51">
        <f>SUMIF($C$64:$C$139,C143,$E$64:$E$139)</f>
        <v>0</v>
      </c>
      <c r="F143" s="71"/>
      <c r="G143" s="71"/>
      <c r="H143" s="51">
        <f>SUMIF($C$64:$C$139,C143,$H$64:$H$139)</f>
        <v>0</v>
      </c>
      <c r="I143" s="73"/>
      <c r="J143" s="73"/>
    </row>
    <row r="144" spans="2:10" ht="24" customHeight="1">
      <c r="B144" s="70" t="s">
        <v>748</v>
      </c>
      <c r="C144" s="54" t="s">
        <v>375</v>
      </c>
      <c r="D144" s="49"/>
      <c r="E144" s="51">
        <f t="shared" si="5"/>
        <v>0</v>
      </c>
      <c r="F144" s="71"/>
      <c r="G144" s="71"/>
      <c r="H144" s="51">
        <f>SUMIF($C$64:$C$139,C144,$H$64:$H$139)</f>
        <v>0</v>
      </c>
      <c r="I144" s="73"/>
      <c r="J144" s="73"/>
    </row>
    <row r="145" spans="2:10" ht="30" customHeight="1">
      <c r="B145" s="70" t="s">
        <v>749</v>
      </c>
      <c r="C145" s="54" t="s">
        <v>376</v>
      </c>
      <c r="D145" s="51"/>
      <c r="E145" s="51">
        <f t="shared" si="5"/>
        <v>0</v>
      </c>
      <c r="F145" s="50"/>
      <c r="G145" s="50"/>
      <c r="H145" s="51">
        <f>SUMIF($C$64:$C$139,C145,$H$64:$H$139)</f>
        <v>0</v>
      </c>
      <c r="I145" s="73"/>
      <c r="J145" s="73"/>
    </row>
    <row r="146" spans="2:10" s="46" customFormat="1" ht="30" customHeight="1">
      <c r="B146" s="42" t="s">
        <v>750</v>
      </c>
      <c r="C146" s="62" t="s">
        <v>751</v>
      </c>
      <c r="D146" s="63"/>
      <c r="E146" s="63"/>
      <c r="F146" s="64"/>
      <c r="G146" s="64"/>
      <c r="H146" s="65"/>
      <c r="I146" s="44"/>
      <c r="J146" s="44"/>
    </row>
    <row r="147" spans="2:10" s="46" customFormat="1" ht="28.5" customHeight="1">
      <c r="B147" s="42" t="s">
        <v>752</v>
      </c>
      <c r="C147" s="42" t="s">
        <v>753</v>
      </c>
      <c r="D147" s="43"/>
      <c r="E147" s="43">
        <f>SUM(E148:E152)</f>
        <v>0</v>
      </c>
      <c r="F147" s="52"/>
      <c r="G147" s="52"/>
      <c r="H147" s="43">
        <f>SUM(H148:H152)</f>
        <v>0</v>
      </c>
      <c r="I147" s="44"/>
      <c r="J147" s="44"/>
    </row>
    <row r="148" spans="2:10" ht="25.5" customHeight="1">
      <c r="B148" s="47" t="s">
        <v>754</v>
      </c>
      <c r="C148" s="48" t="s">
        <v>372</v>
      </c>
      <c r="D148" s="51"/>
      <c r="E148" s="31"/>
      <c r="F148" s="50">
        <v>1</v>
      </c>
      <c r="G148" s="50">
        <v>1</v>
      </c>
      <c r="H148" s="51">
        <f>G148*E148</f>
        <v>0</v>
      </c>
      <c r="I148" s="73"/>
      <c r="J148" s="73"/>
    </row>
    <row r="149" spans="2:10" ht="28.5" customHeight="1">
      <c r="B149" s="47" t="s">
        <v>755</v>
      </c>
      <c r="C149" s="48" t="s">
        <v>373</v>
      </c>
      <c r="D149" s="51"/>
      <c r="E149" s="31"/>
      <c r="F149" s="50">
        <v>1</v>
      </c>
      <c r="G149" s="50">
        <v>1</v>
      </c>
      <c r="H149" s="51">
        <f>G149*E149</f>
        <v>0</v>
      </c>
      <c r="I149" s="73"/>
      <c r="J149" s="73"/>
    </row>
    <row r="150" spans="2:10" ht="23.25" customHeight="1">
      <c r="B150" s="47" t="s">
        <v>756</v>
      </c>
      <c r="C150" s="48" t="s">
        <v>374</v>
      </c>
      <c r="D150" s="51"/>
      <c r="E150" s="31"/>
      <c r="F150" s="50">
        <v>1</v>
      </c>
      <c r="G150" s="50">
        <v>1</v>
      </c>
      <c r="H150" s="51">
        <f>G150*E150</f>
        <v>0</v>
      </c>
      <c r="I150" s="73"/>
      <c r="J150" s="73"/>
    </row>
    <row r="151" spans="2:10" ht="21.75" customHeight="1">
      <c r="B151" s="47" t="s">
        <v>757</v>
      </c>
      <c r="C151" s="48" t="s">
        <v>375</v>
      </c>
      <c r="D151" s="51"/>
      <c r="E151" s="31"/>
      <c r="F151" s="50">
        <v>1</v>
      </c>
      <c r="G151" s="50">
        <v>1</v>
      </c>
      <c r="H151" s="51">
        <f>G151*E151</f>
        <v>0</v>
      </c>
      <c r="I151" s="73"/>
      <c r="J151" s="73"/>
    </row>
    <row r="152" spans="2:10" ht="28.5" customHeight="1">
      <c r="B152" s="47" t="s">
        <v>758</v>
      </c>
      <c r="C152" s="48" t="s">
        <v>376</v>
      </c>
      <c r="D152" s="51"/>
      <c r="E152" s="31"/>
      <c r="F152" s="50">
        <v>1</v>
      </c>
      <c r="G152" s="50">
        <v>1</v>
      </c>
      <c r="H152" s="51">
        <f>G152*E152</f>
        <v>0</v>
      </c>
      <c r="I152" s="73"/>
      <c r="J152" s="73"/>
    </row>
    <row r="153" spans="2:10" s="46" customFormat="1" ht="25.5" customHeight="1">
      <c r="B153" s="42" t="s">
        <v>759</v>
      </c>
      <c r="C153" s="42" t="s">
        <v>760</v>
      </c>
      <c r="D153" s="43"/>
      <c r="E153" s="43">
        <f>SUM(E154:E158)</f>
        <v>0</v>
      </c>
      <c r="F153" s="52"/>
      <c r="G153" s="52"/>
      <c r="H153" s="43">
        <f>SUM(H154:H158)</f>
        <v>0</v>
      </c>
      <c r="I153" s="44"/>
      <c r="J153" s="44"/>
    </row>
    <row r="154" spans="2:10" ht="23.25" customHeight="1">
      <c r="B154" s="47" t="s">
        <v>761</v>
      </c>
      <c r="C154" s="48" t="s">
        <v>372</v>
      </c>
      <c r="D154" s="51"/>
      <c r="E154" s="31"/>
      <c r="F154" s="50">
        <v>1</v>
      </c>
      <c r="G154" s="50">
        <v>1</v>
      </c>
      <c r="H154" s="51">
        <f>G154*E154</f>
        <v>0</v>
      </c>
      <c r="I154" s="73"/>
      <c r="J154" s="73"/>
    </row>
    <row r="155" spans="2:10" ht="21.75" customHeight="1">
      <c r="B155" s="47" t="s">
        <v>762</v>
      </c>
      <c r="C155" s="48" t="s">
        <v>373</v>
      </c>
      <c r="D155" s="51"/>
      <c r="E155" s="31"/>
      <c r="F155" s="50">
        <v>1</v>
      </c>
      <c r="G155" s="50">
        <v>1</v>
      </c>
      <c r="H155" s="51">
        <f>G155*E155</f>
        <v>0</v>
      </c>
      <c r="I155" s="73"/>
      <c r="J155" s="73"/>
    </row>
    <row r="156" spans="2:10" ht="20.25" customHeight="1">
      <c r="B156" s="47" t="s">
        <v>763</v>
      </c>
      <c r="C156" s="48" t="s">
        <v>374</v>
      </c>
      <c r="D156" s="51"/>
      <c r="E156" s="31"/>
      <c r="F156" s="50">
        <v>1</v>
      </c>
      <c r="G156" s="50">
        <v>1</v>
      </c>
      <c r="H156" s="51">
        <f>G156*E156</f>
        <v>0</v>
      </c>
      <c r="I156" s="73"/>
      <c r="J156" s="73"/>
    </row>
    <row r="157" spans="2:10" ht="21.75" customHeight="1">
      <c r="B157" s="47" t="s">
        <v>764</v>
      </c>
      <c r="C157" s="48" t="s">
        <v>375</v>
      </c>
      <c r="D157" s="51"/>
      <c r="E157" s="31"/>
      <c r="F157" s="50">
        <v>1</v>
      </c>
      <c r="G157" s="50">
        <v>1</v>
      </c>
      <c r="H157" s="51">
        <f>G157*E157</f>
        <v>0</v>
      </c>
      <c r="I157" s="73"/>
      <c r="J157" s="73"/>
    </row>
    <row r="158" spans="2:10" ht="26.25" customHeight="1">
      <c r="B158" s="47" t="s">
        <v>765</v>
      </c>
      <c r="C158" s="48" t="s">
        <v>376</v>
      </c>
      <c r="D158" s="51"/>
      <c r="E158" s="31"/>
      <c r="F158" s="50">
        <v>1</v>
      </c>
      <c r="G158" s="50">
        <v>1</v>
      </c>
      <c r="H158" s="51">
        <f>G158*E158</f>
        <v>0</v>
      </c>
      <c r="I158" s="73"/>
      <c r="J158" s="73"/>
    </row>
    <row r="159" spans="2:10" s="46" customFormat="1" ht="31.5">
      <c r="B159" s="42" t="s">
        <v>766</v>
      </c>
      <c r="C159" s="42" t="s">
        <v>767</v>
      </c>
      <c r="D159" s="43"/>
      <c r="E159" s="43">
        <f>SUM(E160:E164)</f>
        <v>0</v>
      </c>
      <c r="F159" s="52"/>
      <c r="G159" s="52"/>
      <c r="H159" s="43">
        <f>SUM(H160:H164)</f>
        <v>0</v>
      </c>
      <c r="I159" s="44"/>
      <c r="J159" s="44"/>
    </row>
    <row r="160" spans="2:10" ht="23.25" customHeight="1">
      <c r="B160" s="47" t="s">
        <v>768</v>
      </c>
      <c r="C160" s="48" t="s">
        <v>372</v>
      </c>
      <c r="D160" s="51"/>
      <c r="E160" s="31"/>
      <c r="F160" s="50">
        <v>1</v>
      </c>
      <c r="G160" s="50">
        <v>1</v>
      </c>
      <c r="H160" s="51">
        <f>G160*E160</f>
        <v>0</v>
      </c>
      <c r="I160" s="73"/>
      <c r="J160" s="73"/>
    </row>
    <row r="161" spans="2:10" ht="21.75" customHeight="1">
      <c r="B161" s="47" t="s">
        <v>769</v>
      </c>
      <c r="C161" s="48" t="s">
        <v>373</v>
      </c>
      <c r="D161" s="51"/>
      <c r="E161" s="31"/>
      <c r="F161" s="50">
        <v>1</v>
      </c>
      <c r="G161" s="50">
        <v>1</v>
      </c>
      <c r="H161" s="51">
        <f>G161*E161</f>
        <v>0</v>
      </c>
      <c r="I161" s="73"/>
      <c r="J161" s="73"/>
    </row>
    <row r="162" spans="2:10" ht="20.25" customHeight="1">
      <c r="B162" s="47" t="s">
        <v>770</v>
      </c>
      <c r="C162" s="48" t="s">
        <v>374</v>
      </c>
      <c r="D162" s="51"/>
      <c r="E162" s="31"/>
      <c r="F162" s="50">
        <v>1</v>
      </c>
      <c r="G162" s="50">
        <v>1</v>
      </c>
      <c r="H162" s="51">
        <f>G162*E162</f>
        <v>0</v>
      </c>
      <c r="I162" s="73"/>
      <c r="J162" s="73"/>
    </row>
    <row r="163" spans="2:10" ht="20.25" customHeight="1">
      <c r="B163" s="47" t="s">
        <v>771</v>
      </c>
      <c r="C163" s="48" t="s">
        <v>375</v>
      </c>
      <c r="D163" s="51"/>
      <c r="E163" s="31"/>
      <c r="F163" s="50">
        <v>1</v>
      </c>
      <c r="G163" s="50">
        <v>1</v>
      </c>
      <c r="H163" s="51">
        <f>G163*E163</f>
        <v>0</v>
      </c>
      <c r="I163" s="73"/>
      <c r="J163" s="73"/>
    </row>
    <row r="164" spans="2:10" ht="26.25" customHeight="1">
      <c r="B164" s="47" t="s">
        <v>772</v>
      </c>
      <c r="C164" s="48" t="s">
        <v>376</v>
      </c>
      <c r="D164" s="51"/>
      <c r="E164" s="31"/>
      <c r="F164" s="50">
        <v>1</v>
      </c>
      <c r="G164" s="50">
        <v>1</v>
      </c>
      <c r="H164" s="51">
        <f>G164*E164</f>
        <v>0</v>
      </c>
      <c r="I164" s="73"/>
      <c r="J164" s="73"/>
    </row>
    <row r="165" spans="2:10" s="46" customFormat="1" ht="28.5" customHeight="1">
      <c r="B165" s="42" t="s">
        <v>773</v>
      </c>
      <c r="C165" s="42" t="s">
        <v>779</v>
      </c>
      <c r="D165" s="43"/>
      <c r="E165" s="43">
        <f>SUM(E166:E170)</f>
        <v>0</v>
      </c>
      <c r="F165" s="52"/>
      <c r="G165" s="52"/>
      <c r="H165" s="43">
        <f>SUM(H166:H170)</f>
        <v>0</v>
      </c>
      <c r="I165" s="44"/>
      <c r="J165" s="44"/>
    </row>
    <row r="166" spans="2:10" ht="20.25" customHeight="1">
      <c r="B166" s="47" t="s">
        <v>774</v>
      </c>
      <c r="C166" s="48" t="s">
        <v>372</v>
      </c>
      <c r="D166" s="51"/>
      <c r="E166" s="31"/>
      <c r="F166" s="50">
        <v>0</v>
      </c>
      <c r="G166" s="50">
        <v>0</v>
      </c>
      <c r="H166" s="51">
        <f>G166*E166</f>
        <v>0</v>
      </c>
      <c r="I166" s="73"/>
      <c r="J166" s="73"/>
    </row>
    <row r="167" spans="2:10" ht="20.25" customHeight="1">
      <c r="B167" s="47" t="s">
        <v>775</v>
      </c>
      <c r="C167" s="48" t="s">
        <v>373</v>
      </c>
      <c r="D167" s="51"/>
      <c r="E167" s="31"/>
      <c r="F167" s="50">
        <v>0</v>
      </c>
      <c r="G167" s="50">
        <v>0</v>
      </c>
      <c r="H167" s="51">
        <f>G167*E167</f>
        <v>0</v>
      </c>
      <c r="I167" s="73"/>
      <c r="J167" s="73"/>
    </row>
    <row r="168" spans="2:10" ht="20.25" customHeight="1">
      <c r="B168" s="47" t="s">
        <v>776</v>
      </c>
      <c r="C168" s="48" t="s">
        <v>374</v>
      </c>
      <c r="D168" s="51"/>
      <c r="E168" s="31"/>
      <c r="F168" s="50">
        <v>0</v>
      </c>
      <c r="G168" s="50">
        <v>0</v>
      </c>
      <c r="H168" s="51">
        <f>G168*E168</f>
        <v>0</v>
      </c>
      <c r="I168" s="73"/>
      <c r="J168" s="73"/>
    </row>
    <row r="169" spans="2:10" ht="19.5" customHeight="1">
      <c r="B169" s="47" t="s">
        <v>777</v>
      </c>
      <c r="C169" s="48" t="s">
        <v>375</v>
      </c>
      <c r="D169" s="51"/>
      <c r="E169" s="31"/>
      <c r="F169" s="50">
        <v>0</v>
      </c>
      <c r="G169" s="50">
        <v>0</v>
      </c>
      <c r="H169" s="51">
        <f>G169*E169</f>
        <v>0</v>
      </c>
      <c r="I169" s="73"/>
      <c r="J169" s="73"/>
    </row>
    <row r="170" spans="2:10" ht="24" customHeight="1">
      <c r="B170" s="47" t="s">
        <v>778</v>
      </c>
      <c r="C170" s="48" t="s">
        <v>376</v>
      </c>
      <c r="D170" s="49"/>
      <c r="E170" s="31"/>
      <c r="F170" s="50">
        <v>0</v>
      </c>
      <c r="G170" s="50">
        <v>0</v>
      </c>
      <c r="H170" s="51">
        <f>G170*E170</f>
        <v>0</v>
      </c>
      <c r="I170" s="73"/>
      <c r="J170" s="73"/>
    </row>
    <row r="171" spans="2:10" s="46" customFormat="1" ht="27.75" customHeight="1">
      <c r="B171" s="42" t="s">
        <v>780</v>
      </c>
      <c r="C171" s="42" t="s">
        <v>783</v>
      </c>
      <c r="D171" s="43"/>
      <c r="E171" s="43">
        <f>SUM(E172:E176)</f>
        <v>0</v>
      </c>
      <c r="F171" s="66"/>
      <c r="G171" s="66"/>
      <c r="H171" s="43">
        <f>SUM(H172:H176)</f>
        <v>0</v>
      </c>
      <c r="I171" s="44"/>
      <c r="J171" s="44"/>
    </row>
    <row r="172" spans="2:10" ht="21.75" customHeight="1">
      <c r="B172" s="53" t="s">
        <v>781</v>
      </c>
      <c r="C172" s="54" t="s">
        <v>372</v>
      </c>
      <c r="D172" s="49"/>
      <c r="E172" s="51">
        <f>SUMIF($C$147:$C$170,C172,$E$147:$E$170)</f>
        <v>0</v>
      </c>
      <c r="F172" s="71"/>
      <c r="G172" s="71"/>
      <c r="H172" s="51">
        <f>SUMIF($C$147:$C$170,C172,$H$147:$H$170)</f>
        <v>0</v>
      </c>
      <c r="I172" s="73"/>
      <c r="J172" s="73"/>
    </row>
    <row r="173" spans="2:10" ht="19.5" customHeight="1">
      <c r="B173" s="53" t="s">
        <v>782</v>
      </c>
      <c r="C173" s="54" t="s">
        <v>373</v>
      </c>
      <c r="D173" s="49"/>
      <c r="E173" s="51">
        <f>SUMIF($C$147:$C$170,C173,$E$147:$E$170)</f>
        <v>0</v>
      </c>
      <c r="F173" s="71"/>
      <c r="G173" s="71"/>
      <c r="H173" s="51">
        <f>SUMIF($C$147:$C$170,C173,$H$147:$H$170)</f>
        <v>0</v>
      </c>
      <c r="I173" s="73"/>
      <c r="J173" s="73"/>
    </row>
    <row r="174" spans="2:10" ht="19.5" customHeight="1">
      <c r="B174" s="53" t="s">
        <v>784</v>
      </c>
      <c r="C174" s="54" t="s">
        <v>374</v>
      </c>
      <c r="D174" s="49"/>
      <c r="E174" s="51">
        <f>SUMIF($C$147:$C$170,C174,$E$147:$E$170)</f>
        <v>0</v>
      </c>
      <c r="F174" s="71"/>
      <c r="G174" s="71"/>
      <c r="H174" s="51">
        <f>SUMIF($C$147:$C$170,C174,$H$147:$H$170)</f>
        <v>0</v>
      </c>
      <c r="I174" s="73"/>
      <c r="J174" s="73"/>
    </row>
    <row r="175" spans="2:10" ht="19.5" customHeight="1">
      <c r="B175" s="53" t="s">
        <v>785</v>
      </c>
      <c r="C175" s="54" t="s">
        <v>375</v>
      </c>
      <c r="D175" s="49"/>
      <c r="E175" s="51">
        <f>SUMIF($C$147:$C$170,C175,$E$147:$E$170)</f>
        <v>0</v>
      </c>
      <c r="F175" s="71"/>
      <c r="G175" s="71"/>
      <c r="H175" s="51">
        <f>SUMIF($C$147:$C$170,C175,$H$147:$H$170)</f>
        <v>0</v>
      </c>
      <c r="I175" s="73"/>
      <c r="J175" s="73"/>
    </row>
    <row r="176" spans="2:10" ht="25.5" customHeight="1">
      <c r="B176" s="53" t="s">
        <v>786</v>
      </c>
      <c r="C176" s="54" t="s">
        <v>376</v>
      </c>
      <c r="D176" s="49"/>
      <c r="E176" s="51">
        <f>SUMIF($C$147:$C$170,C176,$E$147:$E$170)</f>
        <v>0</v>
      </c>
      <c r="F176" s="71"/>
      <c r="G176" s="71"/>
      <c r="H176" s="51">
        <f>SUMIF($C$147:$C$170,C176,$H$147:$H$170)</f>
        <v>0</v>
      </c>
      <c r="I176" s="73"/>
      <c r="J176" s="73"/>
    </row>
    <row r="177" spans="2:10" s="46" customFormat="1" ht="21">
      <c r="B177" s="133" t="s">
        <v>788</v>
      </c>
      <c r="C177" s="134" t="s">
        <v>787</v>
      </c>
      <c r="D177" s="136"/>
      <c r="E177" s="137"/>
      <c r="F177" s="138"/>
      <c r="G177" s="138"/>
      <c r="H177" s="136">
        <f>SUM(H178:H182)</f>
        <v>0</v>
      </c>
      <c r="I177" s="128"/>
      <c r="J177" s="44"/>
    </row>
    <row r="178" spans="2:10" ht="20.25" customHeight="1">
      <c r="B178" s="53" t="s">
        <v>791</v>
      </c>
      <c r="C178" s="54" t="s">
        <v>372</v>
      </c>
      <c r="D178" s="49"/>
      <c r="E178" s="51">
        <f>SUMIF($C$49:$C$54,C178,$E$49:$E$54)+SUMIF($C$56:$C$61,C178,$E$56:$E$61)+SUMIF($C$140:$C$145,C178,$E$140:$E$145)+SUMIF($C$171:$C$176,C178,$E$171:$E$176)</f>
        <v>0</v>
      </c>
      <c r="F178" s="71"/>
      <c r="G178" s="71"/>
      <c r="H178" s="51">
        <f>SUMIF($C$49:$C$54,C178,$H$49:$H$54)+SUMIF($C$56:$C$61,C178,$H$56:$H$61)+SUMIF($C$140:$C$145,C178,$H$140:$H$145)+SUMIF($C$171:$C$176,C178,$H$171:$H$176)</f>
        <v>0</v>
      </c>
      <c r="I178" s="127"/>
      <c r="J178" s="73"/>
    </row>
    <row r="179" spans="2:10" ht="20.25" customHeight="1">
      <c r="B179" s="53" t="s">
        <v>792</v>
      </c>
      <c r="C179" s="54" t="s">
        <v>373</v>
      </c>
      <c r="D179" s="49"/>
      <c r="E179" s="51">
        <f t="shared" ref="E179:E181" si="6">SUMIF($C$49:$C$54,C179,$E$49:$E$54)+SUMIF($C$56:$C$61,C179,$E$56:$E$61)+SUMIF($C$140:$C$145,C179,$E$140:$E$145)+SUMIF($C$171:$C$176,C179,$E$171:$E$176)</f>
        <v>0</v>
      </c>
      <c r="F179" s="71"/>
      <c r="G179" s="71"/>
      <c r="H179" s="51">
        <f>SUMIF($C$49:$C$54,C179,$H$49:$H$54)+SUMIF($C$56:$C$61,C179,$H$56:$H$61)+SUMIF($C$140:$C$145,C179,$H$140:$H$145)+SUMIF($C$171:$C$176,C179,$H$171:$H$176)</f>
        <v>0</v>
      </c>
      <c r="I179" s="128"/>
      <c r="J179" s="73"/>
    </row>
    <row r="180" spans="2:10" ht="19.5" customHeight="1">
      <c r="B180" s="53" t="s">
        <v>793</v>
      </c>
      <c r="C180" s="54" t="s">
        <v>374</v>
      </c>
      <c r="D180" s="49"/>
      <c r="E180" s="51">
        <f t="shared" si="6"/>
        <v>0</v>
      </c>
      <c r="F180" s="71"/>
      <c r="G180" s="71"/>
      <c r="H180" s="51">
        <f>SUMIF($C$49:$C$54,C180,$H$49:$H$54)+SUMIF($C$56:$C$61,C180,$H$56:$H$61)+SUMIF($C$140:$C$145,C180,$H$140:$H$145)+SUMIF($C$171:$C$176,C180,$H$171:$H$176)</f>
        <v>0</v>
      </c>
      <c r="I180" s="127"/>
      <c r="J180" s="73"/>
    </row>
    <row r="181" spans="2:10" ht="20.25" customHeight="1">
      <c r="B181" s="53" t="s">
        <v>794</v>
      </c>
      <c r="C181" s="54" t="s">
        <v>375</v>
      </c>
      <c r="D181" s="49"/>
      <c r="E181" s="51">
        <f t="shared" si="6"/>
        <v>0</v>
      </c>
      <c r="F181" s="71"/>
      <c r="G181" s="71"/>
      <c r="H181" s="51">
        <f>SUMIF($C$49:$C$54,C181,$H$49:$H$54)+SUMIF($C$56:$C$61,C181,$H$56:$H$61)+SUMIF($C$140:$C$145,C181,$H$140:$H$145)+SUMIF($C$171:$C$176,C181,$H$171:$H$176)</f>
        <v>0</v>
      </c>
      <c r="I181" s="128"/>
      <c r="J181" s="73"/>
    </row>
    <row r="182" spans="2:10" ht="20.25" customHeight="1">
      <c r="B182" s="53" t="s">
        <v>795</v>
      </c>
      <c r="C182" s="54" t="s">
        <v>376</v>
      </c>
      <c r="D182" s="49"/>
      <c r="E182" s="51">
        <f>SUMIF($C$49:$C$54,C182,$E$49:$E$54)+SUMIF($C$56:$C$61,C182,$E$56:$E$61)+SUMIF($C$140:$C$145,C182,$E$140:$E$145)+SUMIF($C$171:$C$176,C182,$E$171:$E$176)</f>
        <v>0</v>
      </c>
      <c r="F182" s="71"/>
      <c r="G182" s="71"/>
      <c r="H182" s="51">
        <f>SUMIF($C$49:$C$54,C182,$H$49:$H$54)+SUMIF($C$56:$C$61,C182,$H$56:$H$61)+SUMIF($C$140:$C$145,C182,$H$140:$H$145)+SUMIF($C$171:$C$176,C182,$H$171:$H$176)</f>
        <v>0</v>
      </c>
      <c r="I182" s="73"/>
      <c r="J182" s="73"/>
    </row>
    <row r="183" spans="2:10" ht="29.25" customHeight="1"/>
    <row r="184" spans="2:10" ht="27.75" hidden="1" customHeight="1"/>
  </sheetData>
  <sheetProtection algorithmName="SHA-512" hashValue="Gsm08W1W+obp0I5j/HXGszQxjXgN0EHkO+A0Rqyek/e+B4TkMCgBWc2lxUba5q0MkjuUr2/E0g2Uxo0DXX84AQ==" saltValue="NCn8KsPLpm/qOY8gudEOxQ==" spinCount="100000" sheet="1" objects="1" scenarios="1"/>
  <mergeCells count="2">
    <mergeCell ref="B1:C1"/>
    <mergeCell ref="B2:H2"/>
  </mergeCells>
  <phoneticPr fontId="20"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65C3-108C-487C-91E8-DE637DA94976}">
  <dimension ref="A1:L31"/>
  <sheetViews>
    <sheetView showGridLines="0" zoomScale="75" zoomScaleNormal="75" workbookViewId="0">
      <selection activeCell="D4" sqref="D4"/>
    </sheetView>
  </sheetViews>
  <sheetFormatPr defaultColWidth="0" defaultRowHeight="15.75" zeroHeight="1"/>
  <cols>
    <col min="1" max="1" width="9" style="32" customWidth="1"/>
    <col min="2" max="2" width="13.125" style="32" customWidth="1"/>
    <col min="3" max="3" width="74.125" style="32" customWidth="1"/>
    <col min="4" max="4" width="24.875" style="32" customWidth="1"/>
    <col min="5" max="5" width="25.25" style="32" customWidth="1"/>
    <col min="6" max="6" width="5.875" style="32" customWidth="1"/>
    <col min="7" max="7" width="4.625" style="32" customWidth="1"/>
    <col min="8" max="12" width="0" style="32" hidden="1" customWidth="1"/>
    <col min="13" max="16384" width="8.625" style="32" hidden="1"/>
  </cols>
  <sheetData>
    <row r="1" spans="2:12" ht="72" customHeight="1">
      <c r="B1" s="231"/>
      <c r="C1" s="231"/>
    </row>
    <row r="2" spans="2:12" s="46" customFormat="1" ht="62.25" customHeight="1">
      <c r="B2" s="211" t="s">
        <v>859</v>
      </c>
      <c r="C2" s="211"/>
      <c r="D2" s="211"/>
      <c r="E2" s="34"/>
      <c r="F2" s="34"/>
      <c r="G2" s="34"/>
      <c r="H2" s="34"/>
      <c r="I2" s="34"/>
      <c r="J2" s="34"/>
      <c r="K2" s="34"/>
      <c r="L2" s="34"/>
    </row>
    <row r="3" spans="2:12" s="46" customFormat="1" ht="37.5" customHeight="1">
      <c r="B3" s="36" t="s">
        <v>259</v>
      </c>
      <c r="C3" s="36" t="s">
        <v>260</v>
      </c>
      <c r="D3" s="36" t="s">
        <v>805</v>
      </c>
    </row>
    <row r="4" spans="2:12" s="46" customFormat="1" ht="36">
      <c r="B4" s="121"/>
      <c r="C4" s="120" t="s">
        <v>867</v>
      </c>
      <c r="D4" s="206"/>
      <c r="E4" s="129" t="s">
        <v>905</v>
      </c>
    </row>
    <row r="5" spans="2:12" s="46" customFormat="1" ht="27" customHeight="1">
      <c r="B5" s="42" t="s">
        <v>789</v>
      </c>
      <c r="C5" s="42" t="s">
        <v>811</v>
      </c>
      <c r="D5" s="42"/>
    </row>
    <row r="6" spans="2:12" s="46" customFormat="1" ht="22.5" customHeight="1">
      <c r="B6" s="122" t="s">
        <v>800</v>
      </c>
      <c r="C6" s="122" t="s">
        <v>851</v>
      </c>
      <c r="D6" s="51">
        <f>'1. HQLA'!G14</f>
        <v>0</v>
      </c>
    </row>
    <row r="7" spans="2:12" s="46" customFormat="1" ht="22.5" customHeight="1">
      <c r="B7" s="122" t="s">
        <v>801</v>
      </c>
      <c r="C7" s="122" t="s">
        <v>852</v>
      </c>
      <c r="D7" s="51">
        <f>'1. HQLA'!G22</f>
        <v>0</v>
      </c>
    </row>
    <row r="8" spans="2:12" s="46" customFormat="1" ht="21" customHeight="1">
      <c r="B8" s="122" t="s">
        <v>802</v>
      </c>
      <c r="C8" s="122" t="s">
        <v>853</v>
      </c>
      <c r="D8" s="51">
        <f>'1. HQLA'!G31</f>
        <v>0</v>
      </c>
    </row>
    <row r="9" spans="2:12" s="46" customFormat="1" ht="21" customHeight="1">
      <c r="B9" s="122" t="s">
        <v>803</v>
      </c>
      <c r="C9" s="122" t="s">
        <v>838</v>
      </c>
      <c r="D9" s="51">
        <f>'1. HQLA'!G35</f>
        <v>0</v>
      </c>
    </row>
    <row r="10" spans="2:12" s="46" customFormat="1" ht="22.5" customHeight="1">
      <c r="B10" s="122" t="s">
        <v>804</v>
      </c>
      <c r="C10" s="122" t="s">
        <v>839</v>
      </c>
      <c r="D10" s="51">
        <f>'1. HQLA'!G36</f>
        <v>0</v>
      </c>
    </row>
    <row r="11" spans="2:12" s="46" customFormat="1" ht="21" customHeight="1">
      <c r="B11" s="122" t="s">
        <v>808</v>
      </c>
      <c r="C11" s="122" t="s">
        <v>840</v>
      </c>
      <c r="D11" s="51">
        <f>'1. HQLA'!G37</f>
        <v>0</v>
      </c>
    </row>
    <row r="12" spans="2:12" s="46" customFormat="1" ht="18.75" customHeight="1">
      <c r="B12" s="122" t="s">
        <v>830</v>
      </c>
      <c r="C12" s="122" t="s">
        <v>841</v>
      </c>
      <c r="D12" s="51">
        <f>'1. HQLA'!G38</f>
        <v>0</v>
      </c>
    </row>
    <row r="13" spans="2:12" s="46" customFormat="1" ht="22.5" customHeight="1">
      <c r="B13" s="122" t="s">
        <v>831</v>
      </c>
      <c r="C13" s="122" t="s">
        <v>842</v>
      </c>
      <c r="D13" s="51">
        <f>'1. HQLA'!G39</f>
        <v>0</v>
      </c>
    </row>
    <row r="14" spans="2:12" s="46" customFormat="1" ht="27" customHeight="1">
      <c r="B14" s="42" t="s">
        <v>790</v>
      </c>
      <c r="C14" s="42" t="s">
        <v>843</v>
      </c>
      <c r="D14" s="43">
        <f>'1. HQLA'!G41</f>
        <v>0</v>
      </c>
      <c r="E14" s="130"/>
    </row>
    <row r="15" spans="2:12" s="46" customFormat="1" ht="29.25" customHeight="1">
      <c r="B15" s="42" t="s">
        <v>796</v>
      </c>
      <c r="C15" s="42" t="s">
        <v>812</v>
      </c>
      <c r="D15" s="43"/>
      <c r="E15" s="130"/>
    </row>
    <row r="16" spans="2:12" s="46" customFormat="1" ht="27.75" customHeight="1">
      <c r="B16" s="122" t="s">
        <v>806</v>
      </c>
      <c r="C16" s="122" t="s">
        <v>854</v>
      </c>
      <c r="D16" s="51">
        <f>'2. Outflows'!H49</f>
        <v>0</v>
      </c>
    </row>
    <row r="17" spans="2:5" s="46" customFormat="1" ht="24.75" customHeight="1">
      <c r="B17" s="122" t="s">
        <v>807</v>
      </c>
      <c r="C17" s="122" t="s">
        <v>832</v>
      </c>
      <c r="D17" s="51">
        <f>'2. Outflows'!H243</f>
        <v>0</v>
      </c>
    </row>
    <row r="18" spans="2:5" s="46" customFormat="1" ht="27" customHeight="1">
      <c r="B18" s="122" t="s">
        <v>809</v>
      </c>
      <c r="C18" s="122" t="s">
        <v>855</v>
      </c>
      <c r="D18" s="51">
        <f>'2. Outflows'!H455</f>
        <v>0</v>
      </c>
    </row>
    <row r="19" spans="2:5" s="46" customFormat="1" ht="45" customHeight="1">
      <c r="B19" s="42" t="s">
        <v>797</v>
      </c>
      <c r="C19" s="42" t="s">
        <v>876</v>
      </c>
      <c r="D19" s="43">
        <f>SUM(D16:D18)</f>
        <v>0</v>
      </c>
      <c r="E19" s="131"/>
    </row>
    <row r="20" spans="2:5" s="46" customFormat="1" ht="33.75" customHeight="1">
      <c r="B20" s="123" t="s">
        <v>836</v>
      </c>
      <c r="C20" s="123" t="s">
        <v>877</v>
      </c>
      <c r="D20" s="125">
        <f>0.75*D19</f>
        <v>0</v>
      </c>
    </row>
    <row r="21" spans="2:5" s="46" customFormat="1" ht="34.5" customHeight="1">
      <c r="B21" s="42" t="s">
        <v>810</v>
      </c>
      <c r="C21" s="42" t="s">
        <v>813</v>
      </c>
      <c r="D21" s="43"/>
    </row>
    <row r="22" spans="2:5" ht="38.25" customHeight="1">
      <c r="B22" s="122" t="s">
        <v>814</v>
      </c>
      <c r="C22" s="122" t="s">
        <v>856</v>
      </c>
      <c r="D22" s="51">
        <f>'3. Inflows'!H49</f>
        <v>0</v>
      </c>
    </row>
    <row r="23" spans="2:5" ht="24" customHeight="1">
      <c r="B23" s="122" t="s">
        <v>815</v>
      </c>
      <c r="C23" s="122" t="s">
        <v>833</v>
      </c>
      <c r="D23" s="51">
        <f>'3. Inflows'!H56</f>
        <v>0</v>
      </c>
    </row>
    <row r="24" spans="2:5" ht="21.75" customHeight="1">
      <c r="B24" s="122" t="s">
        <v>816</v>
      </c>
      <c r="C24" s="122" t="s">
        <v>834</v>
      </c>
      <c r="D24" s="51">
        <f>'3. Inflows'!H140</f>
        <v>0</v>
      </c>
    </row>
    <row r="25" spans="2:5" ht="27.75" customHeight="1">
      <c r="B25" s="122" t="s">
        <v>817</v>
      </c>
      <c r="C25" s="122" t="s">
        <v>835</v>
      </c>
      <c r="D25" s="51">
        <f>'3. Inflows'!H171</f>
        <v>0</v>
      </c>
    </row>
    <row r="26" spans="2:5" s="46" customFormat="1" ht="40.5" customHeight="1">
      <c r="B26" s="36" t="s">
        <v>818</v>
      </c>
      <c r="C26" s="42" t="s">
        <v>875</v>
      </c>
      <c r="D26" s="43">
        <f>SUM(D22:D25)</f>
        <v>0</v>
      </c>
    </row>
    <row r="27" spans="2:5" s="46" customFormat="1" ht="56.25" customHeight="1">
      <c r="B27" s="124" t="s">
        <v>819</v>
      </c>
      <c r="C27" s="123" t="s">
        <v>878</v>
      </c>
      <c r="D27" s="125">
        <f>MIN(D26,D20)</f>
        <v>0</v>
      </c>
    </row>
    <row r="28" spans="2:5" ht="55.5" customHeight="1">
      <c r="B28" s="42" t="s">
        <v>820</v>
      </c>
      <c r="C28" s="42" t="s">
        <v>879</v>
      </c>
      <c r="D28" s="43">
        <f>D19-D27</f>
        <v>0</v>
      </c>
    </row>
    <row r="29" spans="2:5" s="46" customFormat="1" ht="57" customHeight="1">
      <c r="B29" s="42" t="s">
        <v>837</v>
      </c>
      <c r="C29" s="42" t="s">
        <v>880</v>
      </c>
      <c r="D29" s="126" t="e">
        <f>D14/D28</f>
        <v>#DIV/0!</v>
      </c>
    </row>
    <row r="30" spans="2:5" ht="30.75" customHeight="1"/>
    <row r="31" spans="2:5" ht="25.5" hidden="1" customHeight="1"/>
  </sheetData>
  <sheetProtection algorithmName="SHA-512" hashValue="oTQRhSh4Sn70fbJ0sUCo6dYl6iqV3II6agmL6SfDxpCcvayqaJFAj8HP70CgRvPaQ/NZSVr6oOZlUqmwBuFl0w==" saltValue="vqXbs1pXPA/yYp5gMOPq/A==" spinCount="100000" sheet="1" objects="1" scenarios="1"/>
  <mergeCells count="2">
    <mergeCell ref="B1:C1"/>
    <mergeCell ref="B2:D2"/>
  </mergeCells>
  <phoneticPr fontId="20"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94f020f8-5d01-461d-8056-85bd07e0ced7" xsi:nil="true"/>
    <_Version xmlns="http://schemas.microsoft.com/sharepoint/v3/fields" xsi:nil="true"/>
    <Document_x0020_Owner xmlns="94f020f8-5d01-461d-8056-85bd07e0ced7">
      <UserInfo>
        <DisplayName>Cain, Kathryn</DisplayName>
        <AccountId>25</AccountId>
        <AccountType/>
      </UserInfo>
    </Document_x0020_Owner>
    <_DCDateCreat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F3F0EEF3D6BA4EA329E60924729F4A" ma:contentTypeVersion="5" ma:contentTypeDescription="Create a new document." ma:contentTypeScope="" ma:versionID="8af34053ebc9de6bee6a13c808103abd">
  <xsd:schema xmlns:xsd="http://www.w3.org/2001/XMLSchema" xmlns:xs="http://www.w3.org/2001/XMLSchema" xmlns:p="http://schemas.microsoft.com/office/2006/metadata/properties" xmlns:ns2="http://schemas.microsoft.com/sharepoint/v3/fields" xmlns:ns3="94f020f8-5d01-461d-8056-85bd07e0ced7" targetNamespace="http://schemas.microsoft.com/office/2006/metadata/properties" ma:root="true" ma:fieldsID="95ae47878ebb2f499f8d348f822a42a6" ns2:_="" ns3:_="">
    <xsd:import namespace="http://schemas.microsoft.com/sharepoint/v3/fields"/>
    <xsd:import namespace="94f020f8-5d01-461d-8056-85bd07e0ced7"/>
    <xsd:element name="properties">
      <xsd:complexType>
        <xsd:sequence>
          <xsd:element name="documentManagement">
            <xsd:complexType>
              <xsd:all>
                <xsd:element ref="ns2:_Version" minOccurs="0"/>
                <xsd:element ref="ns2:_DCDateCreated" minOccurs="0"/>
                <xsd:element ref="ns3:Document_x0020_Type" minOccurs="0"/>
                <xsd:element ref="ns3:Document_x0020_Owne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element name="_DCDateCreated" ma:index="9" nillable="true" ma:displayName="Date Created" ma:description="The date on which this resource was created" ma:format="DateTime" ma:internalName="_DC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4f020f8-5d01-461d-8056-85bd07e0ced7" elementFormDefault="qualified">
    <xsd:import namespace="http://schemas.microsoft.com/office/2006/documentManagement/types"/>
    <xsd:import namespace="http://schemas.microsoft.com/office/infopath/2007/PartnerControls"/>
    <xsd:element name="Document_x0020_Type" ma:index="10" nillable="true" ma:displayName="Document Type" ma:internalName="Document_x0020_Type" ma:readOnly="false">
      <xsd:simpleType>
        <xsd:restriction base="dms:Text">
          <xsd:maxLength value="255"/>
        </xsd:restriction>
      </xsd:simpleType>
    </xsd:element>
    <xsd:element name="Document_x0020_Owner" ma:index="11" nillable="true" ma:displayName="Document Owner" ma:list="UserInfo" ma:SharePointGroup="0" ma:internalName="Docum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346823-3F6E-4ABC-8FA3-E57FF2F9FAA5}">
  <ds:schemaRefs>
    <ds:schemaRef ds:uri="94f020f8-5d01-461d-8056-85bd07e0ced7"/>
    <ds:schemaRef ds:uri="http://schemas.microsoft.com/office/2006/metadata/properties"/>
    <ds:schemaRef ds:uri="http://schemas.openxmlformats.org/package/2006/metadata/core-properties"/>
    <ds:schemaRef ds:uri="http://purl.org/dc/elements/1.1/"/>
    <ds:schemaRef ds:uri="http://purl.org/dc/dcmitype/"/>
    <ds:schemaRef ds:uri="http://schemas.microsoft.com/sharepoint/v3/field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C5A5DC6-29D7-41C8-B621-8D711B04F380}">
  <ds:schemaRefs>
    <ds:schemaRef ds:uri="http://schemas.microsoft.com/sharepoint/v3/contenttype/forms"/>
  </ds:schemaRefs>
</ds:datastoreItem>
</file>

<file path=customXml/itemProps3.xml><?xml version="1.0" encoding="utf-8"?>
<ds:datastoreItem xmlns:ds="http://schemas.openxmlformats.org/officeDocument/2006/customXml" ds:itemID="{D4DC0716-AB6E-4012-B8F5-FB654B231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94f020f8-5d01-461d-8056-85bd07e0c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1. HQLA</vt:lpstr>
      <vt:lpstr>2. Outflows</vt:lpstr>
      <vt:lpstr>3. Inflows</vt:lpstr>
      <vt:lpstr>4. LCR Calculation</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LCR Reporting Form for Industry</dc:title>
  <dc:creator>Cain, Kathryn</dc:creator>
  <cp:lastModifiedBy>Kermode, Andrew (IOMFSA)</cp:lastModifiedBy>
  <dcterms:created xsi:type="dcterms:W3CDTF">2024-07-25T11:31:32Z</dcterms:created>
  <dcterms:modified xsi:type="dcterms:W3CDTF">2025-05-28T12:55:51Z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0x0101004FF3F0EEF3D6BA4EA329E60924729F4A</vt:lpwstr>
  </property>
</Properties>
</file>